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<sst xmlns="http://schemas.openxmlformats.org/spreadsheetml/2006/main" count="80" uniqueCount="79">
  <si>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</si>
  <si>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</si>
  <si>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</si>
  <si>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</si>
  <si>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</si>
  <si>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</si>
  <si>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</si>
  <si>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</si>
  <si>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</si>
  <si>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</si>
  <si>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</si>
  <si>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</si>
  <si>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</si>
  <si>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</si>
  <si>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</si>
  <si>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</si>
  <si>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</si>
  <si>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</si>
  <si>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</si>
  <si>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</si>
  <si>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</si>
  <si>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</si>
  <si>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</si>
  <si>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</si>
  <si>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</si>
  <si>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</si>
  <si>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</si>
  <si>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</si>
  <si>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</si>
  <si>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</si>
  <si>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</si>
  <si>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</si>
  <si>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</si>
  <si>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</si>
  <si>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</si>
  <si>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</si>
  <si>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</si>
  <si>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</si>
  <si>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</si>
  <si>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</si>
  <si>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</si>
  <si>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</si>
  <si>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</si>
  <si>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</si>
  <si>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</si>
  <si>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</si>
  <si>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</si>
  <si>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</si>
  <si>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</si>
  <si>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</si>
  <si>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</si>
  <si>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</si>
  <si>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</si>
  <si>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</si>
  <si>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</si>
  <si>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</si>
  <si>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</si>
  <si>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</si>
  <si>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</si>
  <si>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</si>
  <si>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</si>
  <si>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</si>
  <si>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</si>
  <si>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</si>
  <si>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</si>
  <si>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</si>
  <si>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</si>
  <si>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</si>
  <si>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</si>
  <si>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</si>
  <si>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</si>
  <si>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</si>
  <si>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</si>
  <si>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</si>
  <si>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</si>
  <si>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</si>
  <si>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22/11/21 - VENCIMENTO 29/11/21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</si>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</sst>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82992</v>
      </c>
      <c r="C7" s="10">
        <f>C8+C11</f>
        <v>99067</v>
      </c>
      <c r="D7" s="10">
        <f aca="true" t="shared" si="0" ref="D7:K7">D8+D11</f>
        <v>284162</v>
      </c>
      <c r="E7" s="10">
        <f t="shared" si="0"/>
        <v>240354</v>
      </c>
      <c r="F7" s="10">
        <f t="shared" si="0"/>
        <v>253639</v>
      </c>
      <c r="G7" s="10">
        <f t="shared" si="0"/>
        <v>133586</v>
      </c>
      <c r="H7" s="10">
        <f t="shared" si="0"/>
        <v>69426</v>
      </c>
      <c r="I7" s="10">
        <f t="shared" si="0"/>
        <v>109674</v>
      </c>
      <c r="J7" s="10">
        <f t="shared" si="0"/>
        <v>104437</v>
      </c>
      <c r="K7" s="10">
        <f t="shared" si="0"/>
        <v>196867</v>
      </c>
      <c r="L7" s="10">
        <f>SUM(B7:K7)</f>
        <v>1574204</v>
      </c>
      <c r="M7" s="11"/>
    </row>
    <row r="8" spans="1:13" ht="17.25" customHeight="1">
      <c r="A8" s="12" t="s">
        <v>18</v>
      </c>
      <c r="B8" s="13">
        <f>B9+B10</f>
        <v>7203</v>
      </c>
      <c r="C8" s="13">
        <f aca="true" t="shared" si="1" ref="C8:K8">C9+C10</f>
        <v>7826</v>
      </c>
      <c r="D8" s="13">
        <f t="shared" si="1"/>
        <v>23324</v>
      </c>
      <c r="E8" s="13">
        <f t="shared" si="1"/>
        <v>17584</v>
      </c>
      <c r="F8" s="13">
        <f t="shared" si="1"/>
        <v>17348</v>
      </c>
      <c r="G8" s="13">
        <f t="shared" si="1"/>
        <v>11235</v>
      </c>
      <c r="H8" s="13">
        <f t="shared" si="1"/>
        <v>5216</v>
      </c>
      <c r="I8" s="13">
        <f t="shared" si="1"/>
        <v>6314</v>
      </c>
      <c r="J8" s="13">
        <f t="shared" si="1"/>
        <v>7537</v>
      </c>
      <c r="K8" s="13">
        <f t="shared" si="1"/>
        <v>13989</v>
      </c>
      <c r="L8" s="13">
        <f>SUM(B8:K8)</f>
        <v>117576</v>
      </c>
      <c r="M8"/>
    </row>
    <row r="9" spans="1:13" ht="17.25" customHeight="1">
      <c r="A9" s="14" t="s">
        <v>19</v>
      </c>
      <c r="B9" s="15">
        <v>7200</v>
      </c>
      <c r="C9" s="15">
        <v>7826</v>
      </c>
      <c r="D9" s="15">
        <v>23324</v>
      </c>
      <c r="E9" s="15">
        <v>17584</v>
      </c>
      <c r="F9" s="15">
        <v>17348</v>
      </c>
      <c r="G9" s="15">
        <v>11235</v>
      </c>
      <c r="H9" s="15">
        <v>5205</v>
      </c>
      <c r="I9" s="15">
        <v>6314</v>
      </c>
      <c r="J9" s="15">
        <v>7537</v>
      </c>
      <c r="K9" s="15">
        <v>13989</v>
      </c>
      <c r="L9" s="13">
        <f>SUM(B9:K9)</f>
        <v>117562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14</v>
      </c>
      <c r="M10"/>
    </row>
    <row r="11" spans="1:13" ht="17.25" customHeight="1">
      <c r="A11" s="12" t="s">
        <v>21</v>
      </c>
      <c r="B11" s="15">
        <v>75789</v>
      </c>
      <c r="C11" s="15">
        <v>91241</v>
      </c>
      <c r="D11" s="15">
        <v>260838</v>
      </c>
      <c r="E11" s="15">
        <v>222770</v>
      </c>
      <c r="F11" s="15">
        <v>236291</v>
      </c>
      <c r="G11" s="15">
        <v>122351</v>
      </c>
      <c r="H11" s="15">
        <v>64210</v>
      </c>
      <c r="I11" s="15">
        <v>103360</v>
      </c>
      <c r="J11" s="15">
        <v>96900</v>
      </c>
      <c r="K11" s="15">
        <v>182878</v>
      </c>
      <c r="L11" s="13">
        <f>SUM(B11:K11)</f>
        <v>1456628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1.022026566585242</v>
      </c>
      <c r="C15" s="22">
        <v>1.215761815019161</v>
      </c>
      <c r="D15" s="22">
        <v>1.181822920386488</v>
      </c>
      <c r="E15" s="22">
        <v>1.111296418715937</v>
      </c>
      <c r="F15" s="22">
        <v>1.272285084550154</v>
      </c>
      <c r="G15" s="22">
        <v>1.226280671998697</v>
      </c>
      <c r="H15" s="22">
        <v>1.224315165938274</v>
      </c>
      <c r="I15" s="22">
        <v>1.232401428441008</v>
      </c>
      <c r="J15" s="22">
        <v>1.412609991534712</v>
      </c>
      <c r="K15" s="22">
        <v>1.140007589328351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503554.73</v>
      </c>
      <c r="C17" s="25">
        <f aca="true" t="shared" si="2" ref="C17:K17">C18+C19+C20+C21+C22+C23+C24</f>
        <v>381487.94</v>
      </c>
      <c r="D17" s="25">
        <f t="shared" si="2"/>
        <v>1276427.1199999999</v>
      </c>
      <c r="E17" s="25">
        <f t="shared" si="2"/>
        <v>1025602.3200000001</v>
      </c>
      <c r="F17" s="25">
        <f t="shared" si="2"/>
        <v>1102882.83</v>
      </c>
      <c r="G17" s="25">
        <f t="shared" si="2"/>
        <v>617042.61</v>
      </c>
      <c r="H17" s="25">
        <f t="shared" si="2"/>
        <v>355147.82</v>
      </c>
      <c r="I17" s="25">
        <f t="shared" si="2"/>
        <v>456294.45</v>
      </c>
      <c r="J17" s="25">
        <f t="shared" si="2"/>
        <v>542771.04</v>
      </c>
      <c r="K17" s="25">
        <f t="shared" si="2"/>
        <v>674570.11</v>
      </c>
      <c r="L17" s="25">
        <f>L18+L19+L20+L21+L22+L23+L24</f>
        <v>6935780.97</v>
      </c>
      <c r="M17"/>
    </row>
    <row r="18" spans="1:13" ht="17.25" customHeight="1">
      <c r="A18" s="26" t="s">
        <v>24</v>
      </c>
      <c r="B18" s="33">
        <f aca="true" t="shared" si="3" ref="B18:K18">ROUND(B13*B7,2)</f>
        <v>489810.48</v>
      </c>
      <c r="C18" s="33">
        <f t="shared" si="3"/>
        <v>308395.57</v>
      </c>
      <c r="D18" s="33">
        <f t="shared" si="3"/>
        <v>1052848.63</v>
      </c>
      <c r="E18" s="33">
        <f t="shared" si="3"/>
        <v>902048.56</v>
      </c>
      <c r="F18" s="33">
        <f t="shared" si="3"/>
        <v>841066.92</v>
      </c>
      <c r="G18" s="33">
        <f t="shared" si="3"/>
        <v>487081.27</v>
      </c>
      <c r="H18" s="33">
        <f t="shared" si="3"/>
        <v>278849.53</v>
      </c>
      <c r="I18" s="33">
        <f t="shared" si="3"/>
        <v>365225.39</v>
      </c>
      <c r="J18" s="33">
        <f t="shared" si="3"/>
        <v>374552.86</v>
      </c>
      <c r="K18" s="33">
        <f t="shared" si="3"/>
        <v>576544.7</v>
      </c>
      <c r="L18" s="33">
        <f aca="true" t="shared" si="4" ref="L18:L24">SUM(B18:K18)</f>
        <v>5676423.91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10788.84</v>
      </c>
      <c r="C19" s="33">
        <f t="shared" si="5"/>
        <v>66539.99</v>
      </c>
      <c r="D19" s="33">
        <f t="shared" si="5"/>
        <v>191432.01</v>
      </c>
      <c r="E19" s="33">
        <f t="shared" si="5"/>
        <v>100394.77</v>
      </c>
      <c r="F19" s="33">
        <f t="shared" si="5"/>
        <v>229009.98</v>
      </c>
      <c r="G19" s="33">
        <f t="shared" si="5"/>
        <v>110217.08</v>
      </c>
      <c r="H19" s="33">
        <f t="shared" si="5"/>
        <v>62550.18</v>
      </c>
      <c r="I19" s="33">
        <f t="shared" si="5"/>
        <v>84878.9</v>
      </c>
      <c r="J19" s="33">
        <f t="shared" si="5"/>
        <v>154544.25</v>
      </c>
      <c r="K19" s="33">
        <f t="shared" si="5"/>
        <v>80720.63</v>
      </c>
      <c r="L19" s="33">
        <f t="shared" si="4"/>
        <v>1091076.6300000001</v>
      </c>
      <c r="M19"/>
    </row>
    <row r="20" spans="1:13" ht="17.25" customHeight="1">
      <c r="A20" s="27" t="s">
        <v>26</v>
      </c>
      <c r="B20" s="33">
        <v>1569.47</v>
      </c>
      <c r="C20" s="33">
        <v>5166.44</v>
      </c>
      <c r="D20" s="33">
        <v>29374.6</v>
      </c>
      <c r="E20" s="33">
        <v>20387.11</v>
      </c>
      <c r="F20" s="33">
        <v>31419.99</v>
      </c>
      <c r="G20" s="33">
        <v>19744.26</v>
      </c>
      <c r="H20" s="33">
        <v>12362.17</v>
      </c>
      <c r="I20" s="33">
        <v>4804.22</v>
      </c>
      <c r="J20" s="33">
        <v>10902.05</v>
      </c>
      <c r="K20" s="33">
        <v>14532.9</v>
      </c>
      <c r="L20" s="33">
        <f t="shared" si="4"/>
        <v>150263.21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-54551.05</v>
      </c>
      <c r="C27" s="33">
        <f t="shared" si="6"/>
        <v>-36107.66</v>
      </c>
      <c r="D27" s="33">
        <f t="shared" si="6"/>
        <v>-108214.06000000001</v>
      </c>
      <c r="E27" s="33">
        <f t="shared" si="6"/>
        <v>-86577</v>
      </c>
      <c r="F27" s="33">
        <f t="shared" si="6"/>
        <v>-81165.05</v>
      </c>
      <c r="G27" s="33">
        <f t="shared" si="6"/>
        <v>-52135.270000000004</v>
      </c>
      <c r="H27" s="33">
        <f t="shared" si="6"/>
        <v>-32554.19</v>
      </c>
      <c r="I27" s="33">
        <f t="shared" si="6"/>
        <v>-37935.7</v>
      </c>
      <c r="J27" s="33">
        <f t="shared" si="6"/>
        <v>-35535.98</v>
      </c>
      <c r="K27" s="33">
        <f t="shared" si="6"/>
        <v>-64504.4</v>
      </c>
      <c r="L27" s="33">
        <f aca="true" t="shared" si="7" ref="L27:L34">SUM(B27:K27)</f>
        <v>-589280.3600000001</v>
      </c>
      <c r="M27"/>
    </row>
    <row r="28" spans="1:13" ht="18.75" customHeight="1">
      <c r="A28" s="27" t="s">
        <v>30</v>
      </c>
      <c r="B28" s="33">
        <f>B29+B30+B31+B32</f>
        <v>-31680</v>
      </c>
      <c r="C28" s="33">
        <f aca="true" t="shared" si="8" ref="C28:K28">C29+C30+C31+C32</f>
        <v>-34434.4</v>
      </c>
      <c r="D28" s="33">
        <f t="shared" si="8"/>
        <v>-102625.6</v>
      </c>
      <c r="E28" s="33">
        <f t="shared" si="8"/>
        <v>-77369.6</v>
      </c>
      <c r="F28" s="33">
        <f t="shared" si="8"/>
        <v>-76331.2</v>
      </c>
      <c r="G28" s="33">
        <f t="shared" si="8"/>
        <v>-49434</v>
      </c>
      <c r="H28" s="33">
        <f t="shared" si="8"/>
        <v>-22902</v>
      </c>
      <c r="I28" s="33">
        <f t="shared" si="8"/>
        <v>-35934.35</v>
      </c>
      <c r="J28" s="33">
        <f t="shared" si="8"/>
        <v>-33162.8</v>
      </c>
      <c r="K28" s="33">
        <f t="shared" si="8"/>
        <v>-61551.6</v>
      </c>
      <c r="L28" s="33">
        <f t="shared" si="7"/>
        <v>-525425.5499999999</v>
      </c>
      <c r="M28"/>
    </row>
    <row r="29" spans="1:13" s="36" customFormat="1" ht="18.75" customHeight="1">
      <c r="A29" s="34" t="s">
        <v>58</v>
      </c>
      <c r="B29" s="33">
        <f>-ROUND((B9)*$E$3,2)</f>
        <v>-31680</v>
      </c>
      <c r="C29" s="33">
        <f aca="true" t="shared" si="9" ref="C29:K29">-ROUND((C9)*$E$3,2)</f>
        <v>-34434.4</v>
      </c>
      <c r="D29" s="33">
        <f t="shared" si="9"/>
        <v>-102625.6</v>
      </c>
      <c r="E29" s="33">
        <f t="shared" si="9"/>
        <v>-77369.6</v>
      </c>
      <c r="F29" s="33">
        <f t="shared" si="9"/>
        <v>-76331.2</v>
      </c>
      <c r="G29" s="33">
        <f t="shared" si="9"/>
        <v>-49434</v>
      </c>
      <c r="H29" s="33">
        <f t="shared" si="9"/>
        <v>-22902</v>
      </c>
      <c r="I29" s="33">
        <f t="shared" si="9"/>
        <v>-27781.6</v>
      </c>
      <c r="J29" s="33">
        <f t="shared" si="9"/>
        <v>-33162.8</v>
      </c>
      <c r="K29" s="33">
        <f t="shared" si="9"/>
        <v>-61551.6</v>
      </c>
      <c r="L29" s="33">
        <f t="shared" si="7"/>
        <v>-517272.79999999993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-78.84</v>
      </c>
      <c r="J31" s="17">
        <v>0</v>
      </c>
      <c r="K31" s="17">
        <v>0</v>
      </c>
      <c r="L31" s="33">
        <f t="shared" si="7"/>
        <v>-78.84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-8073.91</v>
      </c>
      <c r="J32" s="17">
        <v>0</v>
      </c>
      <c r="K32" s="17">
        <v>0</v>
      </c>
      <c r="L32" s="33">
        <f t="shared" si="7"/>
        <v>-8073.91</v>
      </c>
      <c r="M32"/>
    </row>
    <row r="33" spans="1:13" s="36" customFormat="1" ht="18.75" customHeight="1">
      <c r="A33" s="27" t="s">
        <v>34</v>
      </c>
      <c r="B33" s="38">
        <f>SUM(B34:B46)</f>
        <v>-22871.05</v>
      </c>
      <c r="C33" s="38">
        <f aca="true" t="shared" si="10" ref="C33:K33">SUM(C34:C46)</f>
        <v>-1673.2600000000002</v>
      </c>
      <c r="D33" s="38">
        <f t="shared" si="10"/>
        <v>-5588.46</v>
      </c>
      <c r="E33" s="38">
        <f t="shared" si="10"/>
        <v>-9207.4</v>
      </c>
      <c r="F33" s="38">
        <f t="shared" si="10"/>
        <v>-4833.85</v>
      </c>
      <c r="G33" s="38">
        <f t="shared" si="10"/>
        <v>-2701.2700000000004</v>
      </c>
      <c r="H33" s="38">
        <f t="shared" si="10"/>
        <v>-9652.189999999999</v>
      </c>
      <c r="I33" s="38">
        <f t="shared" si="10"/>
        <v>-2001.35</v>
      </c>
      <c r="J33" s="38">
        <f t="shared" si="10"/>
        <v>-2373.18</v>
      </c>
      <c r="K33" s="38">
        <f t="shared" si="10"/>
        <v>-2952.8</v>
      </c>
      <c r="L33" s="33">
        <f t="shared" si="7"/>
        <v>-63854.81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-2693.53</v>
      </c>
      <c r="C44" s="33">
        <v>-2040.15</v>
      </c>
      <c r="D44" s="33">
        <v>-6813.83</v>
      </c>
      <c r="E44" s="33">
        <v>-5480.4</v>
      </c>
      <c r="F44" s="33">
        <v>-5893.76</v>
      </c>
      <c r="G44" s="33">
        <v>-3293.57</v>
      </c>
      <c r="H44" s="33">
        <v>-1893.47</v>
      </c>
      <c r="I44" s="33">
        <v>-2440.18</v>
      </c>
      <c r="J44" s="33">
        <v>-2893.54</v>
      </c>
      <c r="K44" s="33">
        <v>-3600.26</v>
      </c>
      <c r="L44" s="33">
        <f t="shared" si="11"/>
        <v>-37042.69</v>
      </c>
    </row>
    <row r="45" spans="1:12" ht="18.75" customHeight="1">
      <c r="A45" s="37" t="s">
        <v>77</v>
      </c>
      <c r="B45" s="33">
        <v>484.39</v>
      </c>
      <c r="C45" s="33">
        <v>366.89</v>
      </c>
      <c r="D45" s="33">
        <v>1225.37</v>
      </c>
      <c r="E45" s="33">
        <v>985.57</v>
      </c>
      <c r="F45" s="33">
        <v>1059.91</v>
      </c>
      <c r="G45" s="33">
        <v>592.3</v>
      </c>
      <c r="H45" s="33">
        <v>340.51</v>
      </c>
      <c r="I45" s="33">
        <v>438.83</v>
      </c>
      <c r="J45" s="33">
        <v>520.36</v>
      </c>
      <c r="K45" s="33">
        <v>647.46</v>
      </c>
      <c r="L45" s="33">
        <f t="shared" si="11"/>
        <v>6661.59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449003.68</v>
      </c>
      <c r="C49" s="41">
        <f aca="true" t="shared" si="12" ref="C49:K49">IF(C17+C27+C40+C50&lt;0,0,C17+C27+C50)</f>
        <v>345380.28</v>
      </c>
      <c r="D49" s="41">
        <f t="shared" si="12"/>
        <v>1168213.0599999998</v>
      </c>
      <c r="E49" s="41">
        <f t="shared" si="12"/>
        <v>939025.3200000001</v>
      </c>
      <c r="F49" s="41">
        <f t="shared" si="12"/>
        <v>1021717.78</v>
      </c>
      <c r="G49" s="41">
        <f t="shared" si="12"/>
        <v>564907.34</v>
      </c>
      <c r="H49" s="41">
        <f t="shared" si="12"/>
        <v>322593.63</v>
      </c>
      <c r="I49" s="41">
        <f t="shared" si="12"/>
        <v>418358.75</v>
      </c>
      <c r="J49" s="41">
        <f t="shared" si="12"/>
        <v>507235.06000000006</v>
      </c>
      <c r="K49" s="41">
        <f t="shared" si="12"/>
        <v>610065.71</v>
      </c>
      <c r="L49" s="42">
        <f>SUM(B49:K49)</f>
        <v>6346500.61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449003.69</v>
      </c>
      <c r="C55" s="41">
        <f aca="true" t="shared" si="14" ref="C55:J55">SUM(C56:C67)</f>
        <v>345380.28</v>
      </c>
      <c r="D55" s="41">
        <f t="shared" si="14"/>
        <v>1168213.06</v>
      </c>
      <c r="E55" s="41">
        <f t="shared" si="14"/>
        <v>939025.32</v>
      </c>
      <c r="F55" s="41">
        <f t="shared" si="14"/>
        <v>1021717.78</v>
      </c>
      <c r="G55" s="41">
        <f t="shared" si="14"/>
        <v>564907.34</v>
      </c>
      <c r="H55" s="41">
        <f t="shared" si="14"/>
        <v>322593.62</v>
      </c>
      <c r="I55" s="41">
        <f>SUM(I56:I70)</f>
        <v>418358.75</v>
      </c>
      <c r="J55" s="41">
        <f t="shared" si="14"/>
        <v>507235.06</v>
      </c>
      <c r="K55" s="41">
        <f>SUM(K56:K69)</f>
        <v>610065.71</v>
      </c>
      <c r="L55" s="46">
        <f>SUM(B55:K55)</f>
        <v>6346500.609999999</v>
      </c>
      <c r="M55" s="40"/>
    </row>
    <row r="56" spans="1:13" ht="18.75" customHeight="1">
      <c r="A56" s="47" t="s">
        <v>51</v>
      </c>
      <c r="B56" s="48">
        <v>449003.69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449003.69</v>
      </c>
      <c r="M56" s="40"/>
    </row>
    <row r="57" spans="1:12" ht="18.75" customHeight="1">
      <c r="A57" s="47" t="s">
        <v>61</v>
      </c>
      <c r="B57" s="17">
        <v>0</v>
      </c>
      <c r="C57" s="48">
        <v>301482.45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301482.45</v>
      </c>
    </row>
    <row r="58" spans="1:12" ht="18.75" customHeight="1">
      <c r="A58" s="47" t="s">
        <v>62</v>
      </c>
      <c r="B58" s="17">
        <v>0</v>
      </c>
      <c r="C58" s="48">
        <v>43897.83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43897.83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1168213.06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1168213.06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939025.32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939025.32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1021717.78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1021717.78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564907.34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564907.34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322593.62</v>
      </c>
      <c r="I63" s="17">
        <v>0</v>
      </c>
      <c r="J63" s="17">
        <v>0</v>
      </c>
      <c r="K63" s="17">
        <v>0</v>
      </c>
      <c r="L63" s="46">
        <f t="shared" si="15"/>
        <v>322593.62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507235.06</v>
      </c>
      <c r="K65" s="17">
        <v>0</v>
      </c>
      <c r="L65" s="46">
        <f t="shared" si="15"/>
        <v>507235.06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336878.29</v>
      </c>
      <c r="L66" s="46">
        <f t="shared" si="15"/>
        <v>336878.29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273187.42</v>
      </c>
      <c r="L67" s="46">
        <f t="shared" si="15"/>
        <v>273187.42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418358.75</v>
      </c>
      <c r="J70" s="53">
        <v>0</v>
      </c>
      <c r="K70" s="53">
        <v>0</v>
      </c>
      <c r="L70" s="51">
        <f>SUM(B70:K70)</f>
        <v>418358.75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2021-11-26T18:43:34Z</dcterms:modified>
  <cp:category/>
  <cp:version/>
  <cp:contentType/>
  <cp:contentStatus/>
</cp:coreProperties>
</file>