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<sst xmlns="http://schemas.openxmlformats.org/spreadsheetml/2006/main" count="79" uniqueCount="76">
  <si>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</si>
  <si>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</si>
  <si>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</si>
  <si>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</si>
  <si>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</si>
  <si>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</si>
  <si>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</si>
  <si>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</si>
  <si>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</si>
  <si>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</si>
  <si>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</si>
  <si>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</si>
  <si>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</si>
  <si>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</si>
  <si>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</si>
  <si>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</si>
  <si>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</si>
  <si>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</si>
  <si>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</si>
  <si>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</si>
  <si>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</si>
  <si>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</si>
  <si>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</si>
  <si>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</si>
  <si>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</si>
  <si>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</si>
  <si>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</si>
  <si>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</si>
  <si>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</si>
  <si>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</si>
  <si>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</si>
  <si>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</si>
  <si>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</si>
  <si>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</si>
  <si>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</si>
  <si>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</si>
  <si>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</si>
  <si>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</si>
  <si>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</si>
  <si>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</si>
  <si>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</si>
  <si>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</si>
  <si>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</si>
  <si>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</si>
  <si>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</si>
  <si>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</si>
  <si>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</si>
  <si>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</si>
  <si>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</si>
  <si>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</si>
  <si>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</si>
  <si>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</si>
  <si>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</si>
  <si>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</si>
  <si>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</si>
  <si>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</si>
  <si>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</si>
  <si>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</si>
  <si>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</si>
  <si>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</si>
  <si>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</si>
  <si>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</si>
  <si>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</si>
  <si>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</si>
  <si>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</si>
  <si>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</si>
  <si>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</si>
  <si>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</si>
  <si>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</si>
  <si>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</si>
  <si>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</si>
  <si>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</si>
  <si>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</si>
  <si>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27/03/21 - VENCIMENTO 05/04/21</t>
  </si>
  <si>
    <t>Nota: (1) Revisões do período de 19/03 a 03/12/20.</t>
  </si>
  <si>
    <t>5.3. Revisão de Remuneração pelo Transporte Coletivo (1)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</si>
</sst>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149869</v>
      </c>
      <c r="C7" s="9">
        <f t="shared" si="0"/>
        <v>95594</v>
      </c>
      <c r="D7" s="9">
        <f t="shared" si="0"/>
        <v>117141</v>
      </c>
      <c r="E7" s="9">
        <f t="shared" si="0"/>
        <v>22256</v>
      </c>
      <c r="F7" s="9">
        <f t="shared" si="0"/>
        <v>73296</v>
      </c>
      <c r="G7" s="9">
        <f t="shared" si="0"/>
        <v>118866</v>
      </c>
      <c r="H7" s="9">
        <f t="shared" si="0"/>
        <v>16128</v>
      </c>
      <c r="I7" s="9">
        <f t="shared" si="0"/>
        <v>97004</v>
      </c>
      <c r="J7" s="9">
        <f t="shared" si="0"/>
        <v>91894</v>
      </c>
      <c r="K7" s="9">
        <f t="shared" si="0"/>
        <v>128696</v>
      </c>
      <c r="L7" s="9">
        <f t="shared" si="0"/>
        <v>97526</v>
      </c>
      <c r="M7" s="9">
        <f t="shared" si="0"/>
        <v>43098</v>
      </c>
      <c r="N7" s="9">
        <f t="shared" si="0"/>
        <v>22726</v>
      </c>
      <c r="O7" s="9">
        <f t="shared" si="0"/>
        <v>1074094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7769</v>
      </c>
      <c r="C8" s="11">
        <f t="shared" si="1"/>
        <v>6311</v>
      </c>
      <c r="D8" s="11">
        <f t="shared" si="1"/>
        <v>5620</v>
      </c>
      <c r="E8" s="11">
        <f t="shared" si="1"/>
        <v>885</v>
      </c>
      <c r="F8" s="11">
        <f t="shared" si="1"/>
        <v>3351</v>
      </c>
      <c r="G8" s="11">
        <f t="shared" si="1"/>
        <v>5109</v>
      </c>
      <c r="H8" s="11">
        <f t="shared" si="1"/>
        <v>989</v>
      </c>
      <c r="I8" s="11">
        <f t="shared" si="1"/>
        <v>6587</v>
      </c>
      <c r="J8" s="11">
        <f t="shared" si="1"/>
        <v>4889</v>
      </c>
      <c r="K8" s="11">
        <f t="shared" si="1"/>
        <v>5000</v>
      </c>
      <c r="L8" s="11">
        <f t="shared" si="1"/>
        <v>3846</v>
      </c>
      <c r="M8" s="11">
        <f t="shared" si="1"/>
        <v>1739</v>
      </c>
      <c r="N8" s="11">
        <f t="shared" si="1"/>
        <v>1223</v>
      </c>
      <c r="O8" s="11">
        <f t="shared" si="1"/>
        <v>53318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7769</v>
      </c>
      <c r="C9" s="11">
        <v>6311</v>
      </c>
      <c r="D9" s="11">
        <v>5620</v>
      </c>
      <c r="E9" s="11">
        <v>885</v>
      </c>
      <c r="F9" s="11">
        <v>3351</v>
      </c>
      <c r="G9" s="11">
        <v>5109</v>
      </c>
      <c r="H9" s="11">
        <v>987</v>
      </c>
      <c r="I9" s="11">
        <v>6587</v>
      </c>
      <c r="J9" s="11">
        <v>4889</v>
      </c>
      <c r="K9" s="11">
        <v>4998</v>
      </c>
      <c r="L9" s="11">
        <v>3846</v>
      </c>
      <c r="M9" s="11">
        <v>1738</v>
      </c>
      <c r="N9" s="11">
        <v>1223</v>
      </c>
      <c r="O9" s="11">
        <f>SUM(B9:N9)</f>
        <v>53313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0</v>
      </c>
      <c r="J10" s="13">
        <v>0</v>
      </c>
      <c r="K10" s="13">
        <v>2</v>
      </c>
      <c r="L10" s="13">
        <v>0</v>
      </c>
      <c r="M10" s="13">
        <v>1</v>
      </c>
      <c r="N10" s="13">
        <v>0</v>
      </c>
      <c r="O10" s="11">
        <f>SUM(B10:N10)</f>
        <v>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142100</v>
      </c>
      <c r="C11" s="13">
        <v>89283</v>
      </c>
      <c r="D11" s="13">
        <v>111521</v>
      </c>
      <c r="E11" s="13">
        <v>21371</v>
      </c>
      <c r="F11" s="13">
        <v>69945</v>
      </c>
      <c r="G11" s="13">
        <v>113757</v>
      </c>
      <c r="H11" s="13">
        <v>15139</v>
      </c>
      <c r="I11" s="13">
        <v>90417</v>
      </c>
      <c r="J11" s="13">
        <v>87005</v>
      </c>
      <c r="K11" s="13">
        <v>123696</v>
      </c>
      <c r="L11" s="13">
        <v>93680</v>
      </c>
      <c r="M11" s="13">
        <v>41359</v>
      </c>
      <c r="N11" s="13">
        <v>21503</v>
      </c>
      <c r="O11" s="11">
        <f>SUM(B11:N11)</f>
        <v>1020776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2.08667629355826</v>
      </c>
      <c r="C15" s="19">
        <v>2.257989280205015</v>
      </c>
      <c r="D15" s="19">
        <v>2.133526530863405</v>
      </c>
      <c r="E15" s="19">
        <v>1.788743955670823</v>
      </c>
      <c r="F15" s="19">
        <v>2.889500312421524</v>
      </c>
      <c r="G15" s="19">
        <v>2.758900809748971</v>
      </c>
      <c r="H15" s="19">
        <v>3.113844450865286</v>
      </c>
      <c r="I15" s="19">
        <v>2.207688468377653</v>
      </c>
      <c r="J15" s="19">
        <v>2.126089276932813</v>
      </c>
      <c r="K15" s="19">
        <v>2.085359868590273</v>
      </c>
      <c r="L15" s="19">
        <v>2.297762481542214</v>
      </c>
      <c r="M15" s="19">
        <v>2.303610637174542</v>
      </c>
      <c r="N15" s="19">
        <v>2.446306094460772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767470.0599999999</v>
      </c>
      <c r="C17" s="24">
        <f aca="true" t="shared" si="2" ref="C17:N17">C18+C19+C20+C21+C22+C23+C24+C25</f>
        <v>532583.4700000001</v>
      </c>
      <c r="D17" s="24">
        <f t="shared" si="2"/>
        <v>531441.1599999999</v>
      </c>
      <c r="E17" s="24">
        <f t="shared" si="2"/>
        <v>148892.21</v>
      </c>
      <c r="F17" s="24">
        <f t="shared" si="2"/>
        <v>517358.35000000003</v>
      </c>
      <c r="G17" s="24">
        <f t="shared" si="2"/>
        <v>667346.2599999999</v>
      </c>
      <c r="H17" s="24">
        <f t="shared" si="2"/>
        <v>134856.42000000004</v>
      </c>
      <c r="I17" s="24">
        <f t="shared" si="2"/>
        <v>530728.8699999999</v>
      </c>
      <c r="J17" s="24">
        <f t="shared" si="2"/>
        <v>469785.7199999999</v>
      </c>
      <c r="K17" s="24">
        <f t="shared" si="2"/>
        <v>629787.24</v>
      </c>
      <c r="L17" s="24">
        <f t="shared" si="2"/>
        <v>600367.86</v>
      </c>
      <c r="M17" s="24">
        <f t="shared" si="2"/>
        <v>318675.06999999995</v>
      </c>
      <c r="N17" s="24">
        <f t="shared" si="2"/>
        <v>154525.25999999998</v>
      </c>
      <c r="O17" s="24">
        <f>O18+O19+O20+O21+O22+O23+O24+O25</f>
        <v>6003817.950000001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330491.12</v>
      </c>
      <c r="C18" s="30">
        <f t="shared" si="3"/>
        <v>217715.34</v>
      </c>
      <c r="D18" s="30">
        <f t="shared" si="3"/>
        <v>233918.86</v>
      </c>
      <c r="E18" s="30">
        <f t="shared" si="3"/>
        <v>76028.72</v>
      </c>
      <c r="F18" s="30">
        <f t="shared" si="3"/>
        <v>169584.96</v>
      </c>
      <c r="G18" s="30">
        <f t="shared" si="3"/>
        <v>226083.13</v>
      </c>
      <c r="H18" s="30">
        <f t="shared" si="3"/>
        <v>41131.24</v>
      </c>
      <c r="I18" s="30">
        <f t="shared" si="3"/>
        <v>219170.84</v>
      </c>
      <c r="J18" s="30">
        <f t="shared" si="3"/>
        <v>208976.15</v>
      </c>
      <c r="K18" s="30">
        <f t="shared" si="3"/>
        <v>276837.97</v>
      </c>
      <c r="L18" s="30">
        <f t="shared" si="3"/>
        <v>238763.15</v>
      </c>
      <c r="M18" s="30">
        <f t="shared" si="3"/>
        <v>121889.76</v>
      </c>
      <c r="N18" s="30">
        <f t="shared" si="3"/>
        <v>58085.38</v>
      </c>
      <c r="O18" s="30">
        <f aca="true" t="shared" si="4" ref="O18:O25">SUM(B18:N18)</f>
        <v>2418676.6199999996</v>
      </c>
    </row>
    <row r="19" spans="1:23" ht="18.75" customHeight="1">
      <c r="A19" s="26" t="s">
        <v>35</v>
      </c>
      <c r="B19" s="30">
        <f>IF(B15&lt;&gt;0,ROUND((B15-1)*B18,2),0)</f>
        <v>359136.87</v>
      </c>
      <c r="C19" s="30">
        <f aca="true" t="shared" si="5" ref="C19:N19">IF(C15&lt;&gt;0,ROUND((C15-1)*C18,2),0)</f>
        <v>273883.56</v>
      </c>
      <c r="D19" s="30">
        <f t="shared" si="5"/>
        <v>265153.23</v>
      </c>
      <c r="E19" s="30">
        <f t="shared" si="5"/>
        <v>59967.19</v>
      </c>
      <c r="F19" s="30">
        <f t="shared" si="5"/>
        <v>320430.83</v>
      </c>
      <c r="G19" s="30">
        <f t="shared" si="5"/>
        <v>397657.8</v>
      </c>
      <c r="H19" s="30">
        <f t="shared" si="5"/>
        <v>86945.04</v>
      </c>
      <c r="I19" s="30">
        <f t="shared" si="5"/>
        <v>264690.1</v>
      </c>
      <c r="J19" s="30">
        <f t="shared" si="5"/>
        <v>235325.8</v>
      </c>
      <c r="K19" s="30">
        <f t="shared" si="5"/>
        <v>300468.82</v>
      </c>
      <c r="L19" s="30">
        <f t="shared" si="5"/>
        <v>309857.86</v>
      </c>
      <c r="M19" s="30">
        <f t="shared" si="5"/>
        <v>158896.79</v>
      </c>
      <c r="N19" s="30">
        <f t="shared" si="5"/>
        <v>84009.24</v>
      </c>
      <c r="O19" s="30">
        <f t="shared" si="4"/>
        <v>3116423.13</v>
      </c>
      <c r="W19" s="62"/>
    </row>
    <row r="20" spans="1:15" ht="18.75" customHeight="1">
      <c r="A20" s="26" t="s">
        <v>36</v>
      </c>
      <c r="B20" s="30">
        <v>26927.73</v>
      </c>
      <c r="C20" s="30">
        <v>22044.58</v>
      </c>
      <c r="D20" s="30">
        <v>13989.23</v>
      </c>
      <c r="E20" s="30">
        <v>5009.08</v>
      </c>
      <c r="F20" s="30">
        <v>11186.69</v>
      </c>
      <c r="G20" s="30">
        <v>18561.36</v>
      </c>
      <c r="H20" s="30">
        <v>2376.07</v>
      </c>
      <c r="I20" s="30">
        <v>11819.64</v>
      </c>
      <c r="J20" s="30">
        <v>15546.05</v>
      </c>
      <c r="K20" s="30">
        <v>21064.75</v>
      </c>
      <c r="L20" s="30">
        <v>22947.93</v>
      </c>
      <c r="M20" s="30">
        <v>12699.07</v>
      </c>
      <c r="N20" s="30">
        <v>4123.3</v>
      </c>
      <c r="O20" s="30">
        <f t="shared" si="4"/>
        <v>188295.47999999998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-1421.29</v>
      </c>
      <c r="C22" s="30">
        <v>-2144.29</v>
      </c>
      <c r="D22" s="30">
        <v>-7260</v>
      </c>
      <c r="E22" s="30">
        <v>-308.97</v>
      </c>
      <c r="F22" s="30">
        <v>-7187.74</v>
      </c>
      <c r="G22" s="30">
        <v>-1502.58</v>
      </c>
      <c r="H22" s="30">
        <v>-3089.68</v>
      </c>
      <c r="I22" s="30">
        <v>0</v>
      </c>
      <c r="J22" s="30">
        <v>-7801.42</v>
      </c>
      <c r="K22" s="30">
        <v>-3307.49</v>
      </c>
      <c r="L22" s="30">
        <v>-5829.68</v>
      </c>
      <c r="M22" s="30">
        <v>0</v>
      </c>
      <c r="N22" s="30">
        <v>0</v>
      </c>
      <c r="O22" s="30">
        <f t="shared" si="4"/>
        <v>-39853.14</v>
      </c>
    </row>
    <row r="23" spans="1:26" ht="18.75" customHeight="1">
      <c r="A23" s="26" t="s">
        <v>69</v>
      </c>
      <c r="B23" s="30">
        <v>0</v>
      </c>
      <c r="C23" s="30">
        <v>-222.48</v>
      </c>
      <c r="D23" s="30">
        <v>-1057.28</v>
      </c>
      <c r="E23" s="30">
        <v>-212.82</v>
      </c>
      <c r="F23" s="30">
        <v>0</v>
      </c>
      <c r="G23" s="30">
        <v>-497.64</v>
      </c>
      <c r="H23" s="30">
        <v>-643.12</v>
      </c>
      <c r="I23" s="30">
        <v>0</v>
      </c>
      <c r="J23" s="30">
        <v>-3809.5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-6442.84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49653.17</v>
      </c>
      <c r="C25" s="30">
        <v>18624.3</v>
      </c>
      <c r="D25" s="30">
        <v>25355.89</v>
      </c>
      <c r="E25" s="30">
        <v>7067.78</v>
      </c>
      <c r="F25" s="30">
        <v>22002.38</v>
      </c>
      <c r="G25" s="30">
        <v>25702.96</v>
      </c>
      <c r="H25" s="30">
        <v>6795.64</v>
      </c>
      <c r="I25" s="30">
        <v>33707.06</v>
      </c>
      <c r="J25" s="30">
        <v>20207.41</v>
      </c>
      <c r="K25" s="30">
        <v>33381.96</v>
      </c>
      <c r="L25" s="30">
        <v>33287.37</v>
      </c>
      <c r="M25" s="30">
        <v>23848.22</v>
      </c>
      <c r="N25" s="30">
        <v>6966.11</v>
      </c>
      <c r="O25" s="30">
        <f t="shared" si="4"/>
        <v>306600.25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-34183.6</v>
      </c>
      <c r="C27" s="30">
        <f>+C28+C30+C41+C42+C45-C46</f>
        <v>-27768.4</v>
      </c>
      <c r="D27" s="30">
        <f t="shared" si="6"/>
        <v>-27258.43</v>
      </c>
      <c r="E27" s="30">
        <f t="shared" si="6"/>
        <v>-3894</v>
      </c>
      <c r="F27" s="30">
        <f t="shared" si="6"/>
        <v>-14744.4</v>
      </c>
      <c r="G27" s="30">
        <f t="shared" si="6"/>
        <v>-22479.6</v>
      </c>
      <c r="H27" s="30">
        <f t="shared" si="6"/>
        <v>-88484</v>
      </c>
      <c r="I27" s="30">
        <f t="shared" si="6"/>
        <v>-28982.8</v>
      </c>
      <c r="J27" s="30">
        <f t="shared" si="6"/>
        <v>-21511.6</v>
      </c>
      <c r="K27" s="30">
        <f t="shared" si="6"/>
        <v>-21991.2</v>
      </c>
      <c r="L27" s="30">
        <f t="shared" si="6"/>
        <v>-16922.4</v>
      </c>
      <c r="M27" s="30">
        <f t="shared" si="6"/>
        <v>-7647.2</v>
      </c>
      <c r="N27" s="30">
        <f t="shared" si="6"/>
        <v>-5381.2</v>
      </c>
      <c r="O27" s="30">
        <f t="shared" si="6"/>
        <v>-321248.83</v>
      </c>
    </row>
    <row r="28" spans="1:15" ht="18.75" customHeight="1">
      <c r="A28" s="26" t="s">
        <v>40</v>
      </c>
      <c r="B28" s="31">
        <f>+B29</f>
        <v>-34183.6</v>
      </c>
      <c r="C28" s="31">
        <f>+C29</f>
        <v>-27768.4</v>
      </c>
      <c r="D28" s="31">
        <f aca="true" t="shared" si="7" ref="D28:O28">+D29</f>
        <v>-24728</v>
      </c>
      <c r="E28" s="31">
        <f t="shared" si="7"/>
        <v>-3894</v>
      </c>
      <c r="F28" s="31">
        <f t="shared" si="7"/>
        <v>-14744.4</v>
      </c>
      <c r="G28" s="31">
        <f t="shared" si="7"/>
        <v>-22479.6</v>
      </c>
      <c r="H28" s="31">
        <f t="shared" si="7"/>
        <v>-4342.8</v>
      </c>
      <c r="I28" s="31">
        <f t="shared" si="7"/>
        <v>-28982.8</v>
      </c>
      <c r="J28" s="31">
        <f t="shared" si="7"/>
        <v>-21511.6</v>
      </c>
      <c r="K28" s="31">
        <f t="shared" si="7"/>
        <v>-21991.2</v>
      </c>
      <c r="L28" s="31">
        <f t="shared" si="7"/>
        <v>-16922.4</v>
      </c>
      <c r="M28" s="31">
        <f t="shared" si="7"/>
        <v>-7647.2</v>
      </c>
      <c r="N28" s="31">
        <f t="shared" si="7"/>
        <v>-5381.2</v>
      </c>
      <c r="O28" s="31">
        <f t="shared" si="7"/>
        <v>-234577.2</v>
      </c>
    </row>
    <row r="29" spans="1:26" ht="18.75" customHeight="1">
      <c r="A29" s="27" t="s">
        <v>41</v>
      </c>
      <c r="B29" s="16">
        <f>ROUND((-B9)*$G$3,2)</f>
        <v>-34183.6</v>
      </c>
      <c r="C29" s="16">
        <f aca="true" t="shared" si="8" ref="C29:N29">ROUND((-C9)*$G$3,2)</f>
        <v>-27768.4</v>
      </c>
      <c r="D29" s="16">
        <f t="shared" si="8"/>
        <v>-24728</v>
      </c>
      <c r="E29" s="16">
        <f t="shared" si="8"/>
        <v>-3894</v>
      </c>
      <c r="F29" s="16">
        <f t="shared" si="8"/>
        <v>-14744.4</v>
      </c>
      <c r="G29" s="16">
        <f t="shared" si="8"/>
        <v>-22479.6</v>
      </c>
      <c r="H29" s="16">
        <f t="shared" si="8"/>
        <v>-4342.8</v>
      </c>
      <c r="I29" s="16">
        <f t="shared" si="8"/>
        <v>-28982.8</v>
      </c>
      <c r="J29" s="16">
        <f t="shared" si="8"/>
        <v>-21511.6</v>
      </c>
      <c r="K29" s="16">
        <f t="shared" si="8"/>
        <v>-21991.2</v>
      </c>
      <c r="L29" s="16">
        <f t="shared" si="8"/>
        <v>-16922.4</v>
      </c>
      <c r="M29" s="16">
        <f t="shared" si="8"/>
        <v>-7647.2</v>
      </c>
      <c r="N29" s="16">
        <f t="shared" si="8"/>
        <v>-5381.2</v>
      </c>
      <c r="O29" s="32">
        <f aca="true" t="shared" si="9" ref="O29:O46">SUM(B29:N29)</f>
        <v>-234577.2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75</v>
      </c>
      <c r="B41" s="35">
        <v>0</v>
      </c>
      <c r="C41" s="35">
        <v>0</v>
      </c>
      <c r="D41" s="35">
        <v>-2530.43</v>
      </c>
      <c r="E41" s="35">
        <v>0</v>
      </c>
      <c r="F41" s="35">
        <v>0</v>
      </c>
      <c r="G41" s="35">
        <v>0</v>
      </c>
      <c r="H41" s="35">
        <v>-640.3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-3170.7299999999996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733286.46</v>
      </c>
      <c r="C44" s="36">
        <f t="shared" si="11"/>
        <v>504815.07000000007</v>
      </c>
      <c r="D44" s="36">
        <f t="shared" si="11"/>
        <v>504182.7299999999</v>
      </c>
      <c r="E44" s="36">
        <f t="shared" si="11"/>
        <v>144998.21</v>
      </c>
      <c r="F44" s="36">
        <f t="shared" si="11"/>
        <v>502613.95</v>
      </c>
      <c r="G44" s="36">
        <f t="shared" si="11"/>
        <v>644866.6599999999</v>
      </c>
      <c r="H44" s="36">
        <f t="shared" si="11"/>
        <v>46372.42000000004</v>
      </c>
      <c r="I44" s="36">
        <f t="shared" si="11"/>
        <v>501746.0699999999</v>
      </c>
      <c r="J44" s="36">
        <f t="shared" si="11"/>
        <v>448274.11999999994</v>
      </c>
      <c r="K44" s="36">
        <f t="shared" si="11"/>
        <v>607796.04</v>
      </c>
      <c r="L44" s="36">
        <f t="shared" si="11"/>
        <v>583445.46</v>
      </c>
      <c r="M44" s="36">
        <f t="shared" si="11"/>
        <v>311027.86999999994</v>
      </c>
      <c r="N44" s="36">
        <f t="shared" si="11"/>
        <v>149144.05999999997</v>
      </c>
      <c r="O44" s="36">
        <f>SUM(B44:N44)</f>
        <v>5682569.12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-83500.9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-83500.9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733286.45</v>
      </c>
      <c r="C50" s="51">
        <f t="shared" si="12"/>
        <v>504815.05999999994</v>
      </c>
      <c r="D50" s="51">
        <f t="shared" si="12"/>
        <v>504182.74</v>
      </c>
      <c r="E50" s="51">
        <f t="shared" si="12"/>
        <v>144998.22</v>
      </c>
      <c r="F50" s="51">
        <f t="shared" si="12"/>
        <v>502613.94</v>
      </c>
      <c r="G50" s="51">
        <f t="shared" si="12"/>
        <v>644866.67</v>
      </c>
      <c r="H50" s="51">
        <f t="shared" si="12"/>
        <v>46372.42</v>
      </c>
      <c r="I50" s="51">
        <f t="shared" si="12"/>
        <v>501746.06</v>
      </c>
      <c r="J50" s="51">
        <f t="shared" si="12"/>
        <v>448274.11</v>
      </c>
      <c r="K50" s="51">
        <f t="shared" si="12"/>
        <v>607796.03</v>
      </c>
      <c r="L50" s="51">
        <f t="shared" si="12"/>
        <v>583445.47</v>
      </c>
      <c r="M50" s="51">
        <f t="shared" si="12"/>
        <v>311027.88</v>
      </c>
      <c r="N50" s="51">
        <f t="shared" si="12"/>
        <v>149144.07</v>
      </c>
      <c r="O50" s="36">
        <f t="shared" si="12"/>
        <v>5682569.12</v>
      </c>
      <c r="Q50" s="43"/>
    </row>
    <row r="51" spans="1:18" ht="18.75" customHeight="1">
      <c r="A51" s="26" t="s">
        <v>57</v>
      </c>
      <c r="B51" s="51">
        <v>609412.1</v>
      </c>
      <c r="C51" s="51">
        <v>371112.6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980524.7</v>
      </c>
      <c r="P51"/>
      <c r="Q51"/>
      <c r="R51" s="43"/>
    </row>
    <row r="52" spans="1:16" ht="18.75" customHeight="1">
      <c r="A52" s="26" t="s">
        <v>58</v>
      </c>
      <c r="B52" s="51">
        <v>123874.35</v>
      </c>
      <c r="C52" s="51">
        <v>133702.46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257576.81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504182.74</v>
      </c>
      <c r="E53" s="52">
        <v>0</v>
      </c>
      <c r="F53" s="52">
        <v>0</v>
      </c>
      <c r="G53" s="52">
        <v>0</v>
      </c>
      <c r="H53" s="51">
        <v>46372.42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550555.16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144998.22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144998.22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502613.94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502613.94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644866.67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644866.67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501746.06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501746.06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448274.11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448274.11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607796.03</v>
      </c>
      <c r="L59" s="31">
        <v>583445.47</v>
      </c>
      <c r="M59" s="52">
        <v>0</v>
      </c>
      <c r="N59" s="52">
        <v>0</v>
      </c>
      <c r="O59" s="36">
        <f t="shared" si="13"/>
        <v>1191241.5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311027.88</v>
      </c>
      <c r="N60" s="52">
        <v>0</v>
      </c>
      <c r="O60" s="36">
        <f t="shared" si="13"/>
        <v>311027.88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149144.07</v>
      </c>
      <c r="O61" s="55">
        <f t="shared" si="13"/>
        <v>149144.07</v>
      </c>
      <c r="P61"/>
      <c r="S61"/>
      <c r="Z61"/>
    </row>
    <row r="62" spans="1:12" ht="21" customHeight="1">
      <c r="A62" s="56" t="s">
        <v>74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2021-04-01T21:11:29Z</dcterms:modified>
  <cp:category/>
  <cp:version/>
  <cp:contentType/>
  <cp:contentStatus/>
</cp:coreProperties>
</file>