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<sst xmlns="http://schemas.openxmlformats.org/spreadsheetml/2006/main" count="79" uniqueCount="76">
  <si>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</si>
  <si>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</si>
  <si>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</si>
  <si>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</si>
  <si>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</si>
  <si>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</si>
  <si>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</si>
  <si>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</si>
  <si>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</si>
  <si>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</si>
  <si>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</si>
  <si>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</si>
  <si>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</si>
  <si>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</si>
  <si>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</si>
  <si>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</si>
  <si>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</si>
  <si>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</si>
  <si>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</si>
  <si>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</si>
  <si>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</si>
  <si>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</si>
  <si>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</si>
  <si>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</si>
  <si>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</si>
  <si>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</si>
  <si>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</si>
  <si>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</si>
  <si>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</si>
  <si>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</si>
  <si>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</si>
  <si>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</si>
  <si>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</si>
  <si>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</si>
  <si>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</si>
  <si>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</si>
  <si>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</si>
  <si>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</si>
  <si>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</si>
  <si>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</si>
  <si>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</si>
  <si>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</si>
  <si>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</si>
  <si>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</si>
  <si>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</si>
  <si>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</si>
  <si>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</si>
  <si>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</si>
  <si>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</si>
  <si>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</si>
  <si>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</si>
  <si>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</si>
  <si>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</si>
  <si>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</si>
  <si>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</si>
  <si>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</si>
  <si>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</si>
  <si>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</si>
  <si>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</si>
  <si>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</si>
  <si>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</si>
  <si>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</si>
  <si>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</si>
  <si>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</si>
  <si>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</si>
  <si>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</si>
  <si>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</si>
  <si>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</si>
  <si>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</si>
  <si>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</si>
  <si>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</si>
  <si>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</si>
  <si>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</si>
  <si>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26/03/21 - VENCIMENTO 05/04/21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</si>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</sst>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209869</v>
      </c>
      <c r="C7" s="9">
        <f t="shared" si="0"/>
        <v>141834</v>
      </c>
      <c r="D7" s="9">
        <f t="shared" si="0"/>
        <v>162249</v>
      </c>
      <c r="E7" s="9">
        <f t="shared" si="0"/>
        <v>32196</v>
      </c>
      <c r="F7" s="9">
        <f t="shared" si="0"/>
        <v>106637</v>
      </c>
      <c r="G7" s="9">
        <f t="shared" si="0"/>
        <v>180697</v>
      </c>
      <c r="H7" s="9">
        <f t="shared" si="0"/>
        <v>26006</v>
      </c>
      <c r="I7" s="9">
        <f t="shared" si="0"/>
        <v>144092</v>
      </c>
      <c r="J7" s="9">
        <f t="shared" si="0"/>
        <v>133833</v>
      </c>
      <c r="K7" s="9">
        <f t="shared" si="0"/>
        <v>186443</v>
      </c>
      <c r="L7" s="9">
        <f t="shared" si="0"/>
        <v>139721</v>
      </c>
      <c r="M7" s="9">
        <f t="shared" si="0"/>
        <v>64309</v>
      </c>
      <c r="N7" s="9">
        <f t="shared" si="0"/>
        <v>37843</v>
      </c>
      <c r="O7" s="9">
        <f t="shared" si="0"/>
        <v>1565729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9442</v>
      </c>
      <c r="C8" s="11">
        <f t="shared" si="1"/>
        <v>8136</v>
      </c>
      <c r="D8" s="11">
        <f t="shared" si="1"/>
        <v>6804</v>
      </c>
      <c r="E8" s="11">
        <f t="shared" si="1"/>
        <v>1106</v>
      </c>
      <c r="F8" s="11">
        <f t="shared" si="1"/>
        <v>4172</v>
      </c>
      <c r="G8" s="11">
        <f t="shared" si="1"/>
        <v>6872</v>
      </c>
      <c r="H8" s="11">
        <f t="shared" si="1"/>
        <v>1368</v>
      </c>
      <c r="I8" s="11">
        <f t="shared" si="1"/>
        <v>8876</v>
      </c>
      <c r="J8" s="11">
        <f t="shared" si="1"/>
        <v>6236</v>
      </c>
      <c r="K8" s="11">
        <f t="shared" si="1"/>
        <v>6239</v>
      </c>
      <c r="L8" s="11">
        <f t="shared" si="1"/>
        <v>4783</v>
      </c>
      <c r="M8" s="11">
        <f t="shared" si="1"/>
        <v>2413</v>
      </c>
      <c r="N8" s="11">
        <f t="shared" si="1"/>
        <v>1927</v>
      </c>
      <c r="O8" s="11">
        <f t="shared" si="1"/>
        <v>68374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9442</v>
      </c>
      <c r="C9" s="11">
        <v>8136</v>
      </c>
      <c r="D9" s="11">
        <v>6804</v>
      </c>
      <c r="E9" s="11">
        <v>1106</v>
      </c>
      <c r="F9" s="11">
        <v>4172</v>
      </c>
      <c r="G9" s="11">
        <v>6872</v>
      </c>
      <c r="H9" s="11">
        <v>1364</v>
      </c>
      <c r="I9" s="11">
        <v>8875</v>
      </c>
      <c r="J9" s="11">
        <v>6236</v>
      </c>
      <c r="K9" s="11">
        <v>6233</v>
      </c>
      <c r="L9" s="11">
        <v>4783</v>
      </c>
      <c r="M9" s="11">
        <v>2410</v>
      </c>
      <c r="N9" s="11">
        <v>1927</v>
      </c>
      <c r="O9" s="11">
        <f>SUM(B9:N9)</f>
        <v>68360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1</v>
      </c>
      <c r="J10" s="13">
        <v>0</v>
      </c>
      <c r="K10" s="13">
        <v>6</v>
      </c>
      <c r="L10" s="13">
        <v>0</v>
      </c>
      <c r="M10" s="13">
        <v>3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200427</v>
      </c>
      <c r="C11" s="13">
        <v>133698</v>
      </c>
      <c r="D11" s="13">
        <v>155445</v>
      </c>
      <c r="E11" s="13">
        <v>31090</v>
      </c>
      <c r="F11" s="13">
        <v>102465</v>
      </c>
      <c r="G11" s="13">
        <v>173825</v>
      </c>
      <c r="H11" s="13">
        <v>24638</v>
      </c>
      <c r="I11" s="13">
        <v>135216</v>
      </c>
      <c r="J11" s="13">
        <v>127597</v>
      </c>
      <c r="K11" s="13">
        <v>180204</v>
      </c>
      <c r="L11" s="13">
        <v>134938</v>
      </c>
      <c r="M11" s="13">
        <v>61896</v>
      </c>
      <c r="N11" s="13">
        <v>35916</v>
      </c>
      <c r="O11" s="11">
        <f>SUM(B11:N11)</f>
        <v>1497355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2.090243212862814</v>
      </c>
      <c r="C15" s="19">
        <v>2.247725601857735</v>
      </c>
      <c r="D15" s="19">
        <v>2.118466321252305</v>
      </c>
      <c r="E15" s="19">
        <v>1.745116075660963</v>
      </c>
      <c r="F15" s="19">
        <v>2.882685608123899</v>
      </c>
      <c r="G15" s="19">
        <v>2.779337139564675</v>
      </c>
      <c r="H15" s="19">
        <v>3.251625174574158</v>
      </c>
      <c r="I15" s="19">
        <v>2.207688468377653</v>
      </c>
      <c r="J15" s="19">
        <v>2.109941799738235</v>
      </c>
      <c r="K15" s="19">
        <v>2.077520153802805</v>
      </c>
      <c r="L15" s="19">
        <v>2.236801492080655</v>
      </c>
      <c r="M15" s="19">
        <v>2.294818301288413</v>
      </c>
      <c r="N15" s="19">
        <v>2.429997367729743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1054493.6199999999</v>
      </c>
      <c r="C17" s="24">
        <f aca="true" t="shared" si="2" ref="C17:N17">C18+C19+C20+C21+C22+C23+C24+C25</f>
        <v>770726.7</v>
      </c>
      <c r="D17" s="24">
        <f t="shared" si="2"/>
        <v>723281.9400000001</v>
      </c>
      <c r="E17" s="24">
        <f t="shared" si="2"/>
        <v>206564.97</v>
      </c>
      <c r="F17" s="24">
        <f t="shared" si="2"/>
        <v>742973.79</v>
      </c>
      <c r="G17" s="24">
        <f t="shared" si="2"/>
        <v>1008100.0499999999</v>
      </c>
      <c r="H17" s="24">
        <f t="shared" si="2"/>
        <v>224384.27000000005</v>
      </c>
      <c r="I17" s="24">
        <f t="shared" si="2"/>
        <v>767962.06</v>
      </c>
      <c r="J17" s="24">
        <f t="shared" si="2"/>
        <v>673890.28</v>
      </c>
      <c r="K17" s="24">
        <f t="shared" si="2"/>
        <v>897404.2499999999</v>
      </c>
      <c r="L17" s="24">
        <f t="shared" si="2"/>
        <v>824159.69</v>
      </c>
      <c r="M17" s="24">
        <f t="shared" si="2"/>
        <v>456823.17999999993</v>
      </c>
      <c r="N17" s="24">
        <f t="shared" si="2"/>
        <v>250632.64</v>
      </c>
      <c r="O17" s="24">
        <f>O18+O19+O20+O21+O22+O23+O24+O25</f>
        <v>8601397.44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462803.12</v>
      </c>
      <c r="C18" s="30">
        <f t="shared" si="3"/>
        <v>323026.94</v>
      </c>
      <c r="D18" s="30">
        <f t="shared" si="3"/>
        <v>323995.03</v>
      </c>
      <c r="E18" s="30">
        <f t="shared" si="3"/>
        <v>109984.76</v>
      </c>
      <c r="F18" s="30">
        <f t="shared" si="3"/>
        <v>246726.03</v>
      </c>
      <c r="G18" s="30">
        <f t="shared" si="3"/>
        <v>343685.69</v>
      </c>
      <c r="H18" s="30">
        <f t="shared" si="3"/>
        <v>66323.1</v>
      </c>
      <c r="I18" s="30">
        <f t="shared" si="3"/>
        <v>325561.46</v>
      </c>
      <c r="J18" s="30">
        <f t="shared" si="3"/>
        <v>304349.63</v>
      </c>
      <c r="K18" s="30">
        <f t="shared" si="3"/>
        <v>401057.54</v>
      </c>
      <c r="L18" s="30">
        <f t="shared" si="3"/>
        <v>342064.95</v>
      </c>
      <c r="M18" s="30">
        <f t="shared" si="3"/>
        <v>181878.71</v>
      </c>
      <c r="N18" s="30">
        <f t="shared" si="3"/>
        <v>96722.92</v>
      </c>
      <c r="O18" s="30">
        <f aca="true" t="shared" si="4" ref="O18:O25">SUM(B18:N18)</f>
        <v>3528179.8800000004</v>
      </c>
    </row>
    <row r="19" spans="1:23" ht="18.75" customHeight="1">
      <c r="A19" s="26" t="s">
        <v>35</v>
      </c>
      <c r="B19" s="30">
        <f>IF(B15&lt;&gt;0,ROUND((B15-1)*B18,2),0)</f>
        <v>504567.96</v>
      </c>
      <c r="C19" s="30">
        <f aca="true" t="shared" si="5" ref="C19:N19">IF(C15&lt;&gt;0,ROUND((C15-1)*C18,2),0)</f>
        <v>403048.98</v>
      </c>
      <c r="D19" s="30">
        <f t="shared" si="5"/>
        <v>362377.53</v>
      </c>
      <c r="E19" s="30">
        <f t="shared" si="5"/>
        <v>81951.41</v>
      </c>
      <c r="F19" s="30">
        <f t="shared" si="5"/>
        <v>464507.55</v>
      </c>
      <c r="G19" s="30">
        <f t="shared" si="5"/>
        <v>611532.71</v>
      </c>
      <c r="H19" s="30">
        <f t="shared" si="5"/>
        <v>149334.76</v>
      </c>
      <c r="I19" s="30">
        <f t="shared" si="5"/>
        <v>393176.82</v>
      </c>
      <c r="J19" s="30">
        <f t="shared" si="5"/>
        <v>337810.38</v>
      </c>
      <c r="K19" s="30">
        <f t="shared" si="5"/>
        <v>432147.58</v>
      </c>
      <c r="L19" s="30">
        <f t="shared" si="5"/>
        <v>423066.44</v>
      </c>
      <c r="M19" s="30">
        <f t="shared" si="5"/>
        <v>235499.88</v>
      </c>
      <c r="N19" s="30">
        <f t="shared" si="5"/>
        <v>138313.52</v>
      </c>
      <c r="O19" s="30">
        <f t="shared" si="4"/>
        <v>4537335.519999999</v>
      </c>
      <c r="W19" s="62"/>
    </row>
    <row r="20" spans="1:15" ht="18.75" customHeight="1">
      <c r="A20" s="26" t="s">
        <v>36</v>
      </c>
      <c r="B20" s="30">
        <v>36208.2</v>
      </c>
      <c r="C20" s="30">
        <v>25933.27</v>
      </c>
      <c r="D20" s="30">
        <v>18756.1</v>
      </c>
      <c r="E20" s="30">
        <v>7025.34</v>
      </c>
      <c r="F20" s="30">
        <v>15661.18</v>
      </c>
      <c r="G20" s="30">
        <v>27505.92</v>
      </c>
      <c r="H20" s="30">
        <v>3920.39</v>
      </c>
      <c r="I20" s="30">
        <v>14175.49</v>
      </c>
      <c r="J20" s="30">
        <v>22021.12</v>
      </c>
      <c r="K20" s="30">
        <v>32917.81</v>
      </c>
      <c r="L20" s="30">
        <v>31203.6</v>
      </c>
      <c r="M20" s="30">
        <v>14255.14</v>
      </c>
      <c r="N20" s="30">
        <v>7353.63</v>
      </c>
      <c r="O20" s="30">
        <f t="shared" si="4"/>
        <v>256937.19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-444.96</v>
      </c>
      <c r="D23" s="30">
        <v>-1283.84</v>
      </c>
      <c r="E23" s="30">
        <v>-496.58</v>
      </c>
      <c r="F23" s="30">
        <v>-76.84</v>
      </c>
      <c r="G23" s="30">
        <v>-165.88</v>
      </c>
      <c r="H23" s="30">
        <v>-241.17</v>
      </c>
      <c r="I23" s="30">
        <v>0</v>
      </c>
      <c r="J23" s="30">
        <v>-4038.07</v>
      </c>
      <c r="K23" s="30">
        <v>-134.38</v>
      </c>
      <c r="L23" s="30">
        <v>-974.22</v>
      </c>
      <c r="M23" s="30">
        <v>0</v>
      </c>
      <c r="N23" s="30">
        <v>-64.77</v>
      </c>
      <c r="O23" s="30">
        <f t="shared" si="4"/>
        <v>-7920.710000000001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-41544.8</v>
      </c>
      <c r="C27" s="30">
        <f>+C28+C30+C41+C42+C45-C46</f>
        <v>-35798.4</v>
      </c>
      <c r="D27" s="30">
        <f t="shared" si="6"/>
        <v>-33427.229999999996</v>
      </c>
      <c r="E27" s="30">
        <f t="shared" si="6"/>
        <v>-4866.4</v>
      </c>
      <c r="F27" s="30">
        <f t="shared" si="6"/>
        <v>-18356.8</v>
      </c>
      <c r="G27" s="30">
        <f t="shared" si="6"/>
        <v>-30236.8</v>
      </c>
      <c r="H27" s="30">
        <f t="shared" si="6"/>
        <v>-217588.63999999998</v>
      </c>
      <c r="I27" s="30">
        <f t="shared" si="6"/>
        <v>-39050</v>
      </c>
      <c r="J27" s="30">
        <f t="shared" si="6"/>
        <v>-27438.4</v>
      </c>
      <c r="K27" s="30">
        <f t="shared" si="6"/>
        <v>-27425.2</v>
      </c>
      <c r="L27" s="30">
        <f t="shared" si="6"/>
        <v>-21045.2</v>
      </c>
      <c r="M27" s="30">
        <f t="shared" si="6"/>
        <v>-10604</v>
      </c>
      <c r="N27" s="30">
        <f t="shared" si="6"/>
        <v>-8478.8</v>
      </c>
      <c r="O27" s="30">
        <f t="shared" si="6"/>
        <v>-515860.6699999999</v>
      </c>
    </row>
    <row r="28" spans="1:15" ht="18.75" customHeight="1">
      <c r="A28" s="26" t="s">
        <v>40</v>
      </c>
      <c r="B28" s="31">
        <f>+B29</f>
        <v>-41544.8</v>
      </c>
      <c r="C28" s="31">
        <f>+C29</f>
        <v>-35798.4</v>
      </c>
      <c r="D28" s="31">
        <f aca="true" t="shared" si="7" ref="D28:O28">+D29</f>
        <v>-29937.6</v>
      </c>
      <c r="E28" s="31">
        <f t="shared" si="7"/>
        <v>-4866.4</v>
      </c>
      <c r="F28" s="31">
        <f t="shared" si="7"/>
        <v>-18356.8</v>
      </c>
      <c r="G28" s="31">
        <f t="shared" si="7"/>
        <v>-30236.8</v>
      </c>
      <c r="H28" s="31">
        <f t="shared" si="7"/>
        <v>-6001.6</v>
      </c>
      <c r="I28" s="31">
        <f t="shared" si="7"/>
        <v>-39050</v>
      </c>
      <c r="J28" s="31">
        <f t="shared" si="7"/>
        <v>-27438.4</v>
      </c>
      <c r="K28" s="31">
        <f t="shared" si="7"/>
        <v>-27425.2</v>
      </c>
      <c r="L28" s="31">
        <f t="shared" si="7"/>
        <v>-21045.2</v>
      </c>
      <c r="M28" s="31">
        <f t="shared" si="7"/>
        <v>-10604</v>
      </c>
      <c r="N28" s="31">
        <f t="shared" si="7"/>
        <v>-8478.8</v>
      </c>
      <c r="O28" s="31">
        <f t="shared" si="7"/>
        <v>-300784</v>
      </c>
    </row>
    <row r="29" spans="1:26" ht="18.75" customHeight="1">
      <c r="A29" s="27" t="s">
        <v>41</v>
      </c>
      <c r="B29" s="16">
        <f>ROUND((-B9)*$G$3,2)</f>
        <v>-41544.8</v>
      </c>
      <c r="C29" s="16">
        <f aca="true" t="shared" si="8" ref="C29:N29">ROUND((-C9)*$G$3,2)</f>
        <v>-35798.4</v>
      </c>
      <c r="D29" s="16">
        <f t="shared" si="8"/>
        <v>-29937.6</v>
      </c>
      <c r="E29" s="16">
        <f t="shared" si="8"/>
        <v>-4866.4</v>
      </c>
      <c r="F29" s="16">
        <f t="shared" si="8"/>
        <v>-18356.8</v>
      </c>
      <c r="G29" s="16">
        <f t="shared" si="8"/>
        <v>-30236.8</v>
      </c>
      <c r="H29" s="16">
        <f t="shared" si="8"/>
        <v>-6001.6</v>
      </c>
      <c r="I29" s="16">
        <f t="shared" si="8"/>
        <v>-39050</v>
      </c>
      <c r="J29" s="16">
        <f t="shared" si="8"/>
        <v>-27438.4</v>
      </c>
      <c r="K29" s="16">
        <f t="shared" si="8"/>
        <v>-27425.2</v>
      </c>
      <c r="L29" s="16">
        <f t="shared" si="8"/>
        <v>-21045.2</v>
      </c>
      <c r="M29" s="16">
        <f t="shared" si="8"/>
        <v>-10604</v>
      </c>
      <c r="N29" s="16">
        <f t="shared" si="8"/>
        <v>-8478.8</v>
      </c>
      <c r="O29" s="32">
        <f aca="true" t="shared" si="9" ref="O29:O46">SUM(B29:N29)</f>
        <v>-300784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-294000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-294000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-3489.63</v>
      </c>
      <c r="E41" s="35">
        <v>0</v>
      </c>
      <c r="F41" s="35">
        <v>0</v>
      </c>
      <c r="G41" s="35">
        <v>0</v>
      </c>
      <c r="H41" s="35">
        <v>-1087.94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-4577.57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1012948.8199999998</v>
      </c>
      <c r="C44" s="36">
        <f t="shared" si="11"/>
        <v>734928.2999999999</v>
      </c>
      <c r="D44" s="36">
        <f t="shared" si="11"/>
        <v>689854.7100000001</v>
      </c>
      <c r="E44" s="36">
        <f t="shared" si="11"/>
        <v>201698.57</v>
      </c>
      <c r="F44" s="36">
        <f t="shared" si="11"/>
        <v>724616.99</v>
      </c>
      <c r="G44" s="36">
        <f t="shared" si="11"/>
        <v>977863.2499999999</v>
      </c>
      <c r="H44" s="36">
        <f t="shared" si="11"/>
        <v>6795.630000000063</v>
      </c>
      <c r="I44" s="36">
        <f t="shared" si="11"/>
        <v>728912.06</v>
      </c>
      <c r="J44" s="36">
        <f t="shared" si="11"/>
        <v>646451.88</v>
      </c>
      <c r="K44" s="36">
        <f t="shared" si="11"/>
        <v>869979.0499999999</v>
      </c>
      <c r="L44" s="36">
        <f t="shared" si="11"/>
        <v>803114.49</v>
      </c>
      <c r="M44" s="36">
        <f t="shared" si="11"/>
        <v>446219.17999999993</v>
      </c>
      <c r="N44" s="36">
        <f t="shared" si="11"/>
        <v>242153.84000000003</v>
      </c>
      <c r="O44" s="36">
        <f>SUM(B44:N44)</f>
        <v>8085536.77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68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-83500.9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-83500.9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N50">SUM(B51:B61)</f>
        <v>1012948.8200000001</v>
      </c>
      <c r="C50" s="51">
        <f t="shared" si="12"/>
        <v>734928.2899999999</v>
      </c>
      <c r="D50" s="51">
        <f t="shared" si="12"/>
        <v>689854.71</v>
      </c>
      <c r="E50" s="51">
        <f t="shared" si="12"/>
        <v>201698.57</v>
      </c>
      <c r="F50" s="51">
        <f t="shared" si="12"/>
        <v>724616.98</v>
      </c>
      <c r="G50" s="51">
        <f t="shared" si="12"/>
        <v>977863.26</v>
      </c>
      <c r="H50" s="51">
        <f t="shared" si="12"/>
        <v>6795.64</v>
      </c>
      <c r="I50" s="51">
        <f t="shared" si="12"/>
        <v>728912.08</v>
      </c>
      <c r="J50" s="51">
        <f t="shared" si="12"/>
        <v>646451.87</v>
      </c>
      <c r="K50" s="51">
        <f t="shared" si="12"/>
        <v>869979.05</v>
      </c>
      <c r="L50" s="51">
        <f t="shared" si="12"/>
        <v>803114.5</v>
      </c>
      <c r="M50" s="51">
        <f t="shared" si="12"/>
        <v>446219.19</v>
      </c>
      <c r="N50" s="51">
        <f t="shared" si="12"/>
        <v>242153.85</v>
      </c>
      <c r="O50" s="36">
        <f aca="true" t="shared" si="13" ref="B50:O50">SUM(O51:O61)</f>
        <v>8085536.81</v>
      </c>
      <c r="Q50"/>
    </row>
    <row r="51" spans="1:18" ht="18.75" customHeight="1">
      <c r="A51" s="26" t="s">
        <v>57</v>
      </c>
      <c r="B51" s="51">
        <v>838399.65</v>
      </c>
      <c r="C51" s="51">
        <v>537944.69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1376344.3399999999</v>
      </c>
      <c r="P51"/>
      <c r="Q51"/>
      <c r="R51" s="43"/>
    </row>
    <row r="52" spans="1:16" ht="18.75" customHeight="1">
      <c r="A52" s="26" t="s">
        <v>58</v>
      </c>
      <c r="B52" s="51">
        <v>174549.17</v>
      </c>
      <c r="C52" s="51">
        <v>196983.6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4" ref="O52:O61">SUM(B52:N52)</f>
        <v>371532.77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689854.71</v>
      </c>
      <c r="E53" s="52">
        <v>0</v>
      </c>
      <c r="F53" s="52">
        <v>0</v>
      </c>
      <c r="G53" s="52">
        <v>0</v>
      </c>
      <c r="H53" s="51">
        <v>6795.64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4"/>
        <v>696650.35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201698.57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4"/>
        <v>201698.57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724616.98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4"/>
        <v>724616.98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977863.26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4"/>
        <v>977863.26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728912.08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4"/>
        <v>728912.08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646451.87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4"/>
        <v>646451.87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869979.05</v>
      </c>
      <c r="L59" s="31">
        <v>803114.5</v>
      </c>
      <c r="M59" s="52">
        <v>0</v>
      </c>
      <c r="N59" s="52">
        <v>0</v>
      </c>
      <c r="O59" s="36">
        <f t="shared" si="14"/>
        <v>1673093.55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446219.19</v>
      </c>
      <c r="N60" s="52">
        <v>0</v>
      </c>
      <c r="O60" s="36">
        <f t="shared" si="14"/>
        <v>446219.19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242153.85</v>
      </c>
      <c r="O61" s="55">
        <f t="shared" si="14"/>
        <v>242153.85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2021-04-01T21:07:11Z</dcterms:modified>
  <cp:category/>
  <cp:version/>
  <cp:contentType/>
  <cp:contentStatus/>
</cp:coreProperties>
</file>