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<sst xmlns="http://schemas.openxmlformats.org/spreadsheetml/2006/main" count="79" uniqueCount="76">
  <si>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</si>
  <si>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</si>
  <si>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</si>
  <si>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</si>
  <si>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</si>
  <si>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</si>
  <si>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</si>
  <si>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</si>
  <si>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</si>
  <si>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</si>
  <si>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</si>
  <si>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</si>
  <si>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</si>
  <si>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</si>
  <si>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</si>
  <si>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</si>
  <si>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</si>
  <si>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</si>
  <si>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</si>
  <si>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</si>
  <si>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</si>
  <si>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</si>
  <si>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</si>
  <si>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</si>
  <si>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</si>
  <si>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</si>
  <si>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</si>
  <si>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</si>
  <si>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</si>
  <si>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</si>
  <si>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</si>
  <si>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</si>
  <si>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</si>
  <si>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</si>
  <si>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</si>
  <si>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</si>
  <si>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</si>
  <si>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</si>
  <si>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</si>
  <si>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</si>
  <si>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</si>
  <si>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</si>
  <si>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</si>
  <si>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</si>
  <si>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</si>
  <si>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</si>
  <si>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</si>
  <si>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</si>
  <si>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</si>
  <si>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</si>
  <si>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</si>
  <si>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</si>
  <si>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</si>
  <si>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</si>
  <si>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</si>
  <si>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</si>
  <si>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</si>
  <si>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</si>
  <si>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</si>
  <si>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</si>
  <si>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</si>
  <si>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</si>
  <si>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</si>
  <si>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</si>
  <si>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</si>
  <si>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</si>
  <si>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</si>
  <si>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</si>
  <si>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</si>
  <si>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</si>
  <si>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</si>
  <si>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</si>
  <si>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</si>
  <si>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25/03/21 - VENCIMENTO 01/04/21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</si>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</sst>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238389</v>
      </c>
      <c r="C7" s="9">
        <f t="shared" si="0"/>
        <v>164373</v>
      </c>
      <c r="D7" s="9">
        <f t="shared" si="0"/>
        <v>191386</v>
      </c>
      <c r="E7" s="9">
        <f t="shared" si="0"/>
        <v>38856</v>
      </c>
      <c r="F7" s="9">
        <f t="shared" si="0"/>
        <v>121358</v>
      </c>
      <c r="G7" s="9">
        <f t="shared" si="0"/>
        <v>216495</v>
      </c>
      <c r="H7" s="9">
        <f t="shared" si="0"/>
        <v>32438</v>
      </c>
      <c r="I7" s="9">
        <f t="shared" si="0"/>
        <v>172822</v>
      </c>
      <c r="J7" s="9">
        <f t="shared" si="0"/>
        <v>153628</v>
      </c>
      <c r="K7" s="9">
        <f t="shared" si="0"/>
        <v>218909</v>
      </c>
      <c r="L7" s="9">
        <f t="shared" si="0"/>
        <v>163034</v>
      </c>
      <c r="M7" s="9">
        <f t="shared" si="0"/>
        <v>77004</v>
      </c>
      <c r="N7" s="9">
        <f t="shared" si="0"/>
        <v>45450</v>
      </c>
      <c r="O7" s="9">
        <f t="shared" si="0"/>
        <v>1834142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9392</v>
      </c>
      <c r="C8" s="11">
        <f t="shared" si="1"/>
        <v>8613</v>
      </c>
      <c r="D8" s="11">
        <f t="shared" si="1"/>
        <v>7102</v>
      </c>
      <c r="E8" s="11">
        <f t="shared" si="1"/>
        <v>1235</v>
      </c>
      <c r="F8" s="11">
        <f t="shared" si="1"/>
        <v>4334</v>
      </c>
      <c r="G8" s="11">
        <f t="shared" si="1"/>
        <v>7417</v>
      </c>
      <c r="H8" s="11">
        <f t="shared" si="1"/>
        <v>1623</v>
      </c>
      <c r="I8" s="11">
        <f t="shared" si="1"/>
        <v>9497</v>
      </c>
      <c r="J8" s="11">
        <f t="shared" si="1"/>
        <v>6661</v>
      </c>
      <c r="K8" s="11">
        <f t="shared" si="1"/>
        <v>6255</v>
      </c>
      <c r="L8" s="11">
        <f t="shared" si="1"/>
        <v>4986</v>
      </c>
      <c r="M8" s="11">
        <f t="shared" si="1"/>
        <v>2909</v>
      </c>
      <c r="N8" s="11">
        <f t="shared" si="1"/>
        <v>2150</v>
      </c>
      <c r="O8" s="11">
        <f t="shared" si="1"/>
        <v>72174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9392</v>
      </c>
      <c r="C9" s="11">
        <v>8613</v>
      </c>
      <c r="D9" s="11">
        <v>7102</v>
      </c>
      <c r="E9" s="11">
        <v>1235</v>
      </c>
      <c r="F9" s="11">
        <v>4334</v>
      </c>
      <c r="G9" s="11">
        <v>7417</v>
      </c>
      <c r="H9" s="11">
        <v>1617</v>
      </c>
      <c r="I9" s="11">
        <v>9497</v>
      </c>
      <c r="J9" s="11">
        <v>6661</v>
      </c>
      <c r="K9" s="11">
        <v>6251</v>
      </c>
      <c r="L9" s="11">
        <v>4986</v>
      </c>
      <c r="M9" s="11">
        <v>2905</v>
      </c>
      <c r="N9" s="11">
        <v>2150</v>
      </c>
      <c r="O9" s="11">
        <f>SUM(B9:N9)</f>
        <v>72160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4</v>
      </c>
      <c r="L10" s="13">
        <v>0</v>
      </c>
      <c r="M10" s="13">
        <v>4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228997</v>
      </c>
      <c r="C11" s="13">
        <v>155760</v>
      </c>
      <c r="D11" s="13">
        <v>184284</v>
      </c>
      <c r="E11" s="13">
        <v>37621</v>
      </c>
      <c r="F11" s="13">
        <v>117024</v>
      </c>
      <c r="G11" s="13">
        <v>209078</v>
      </c>
      <c r="H11" s="13">
        <v>30815</v>
      </c>
      <c r="I11" s="13">
        <v>163325</v>
      </c>
      <c r="J11" s="13">
        <v>146967</v>
      </c>
      <c r="K11" s="13">
        <v>212654</v>
      </c>
      <c r="L11" s="13">
        <v>158048</v>
      </c>
      <c r="M11" s="13">
        <v>74095</v>
      </c>
      <c r="N11" s="13">
        <v>43300</v>
      </c>
      <c r="O11" s="11">
        <f>SUM(B11:N11)</f>
        <v>1761968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1.862973100100891</v>
      </c>
      <c r="C15" s="19">
        <v>1.992131077963133</v>
      </c>
      <c r="D15" s="19">
        <v>1.849049146448939</v>
      </c>
      <c r="E15" s="19">
        <v>1.453984962536291</v>
      </c>
      <c r="F15" s="19">
        <v>2.547902928917182</v>
      </c>
      <c r="G15" s="19">
        <v>2.36616448334863</v>
      </c>
      <c r="H15" s="19">
        <v>2.612281863202025</v>
      </c>
      <c r="I15" s="19">
        <v>1.869712376080077</v>
      </c>
      <c r="J15" s="19">
        <v>1.87449722327313</v>
      </c>
      <c r="K15" s="19">
        <v>1.806546149679041</v>
      </c>
      <c r="L15" s="19">
        <v>1.941353813932714</v>
      </c>
      <c r="M15" s="19">
        <v>1.957698565621548</v>
      </c>
      <c r="N15" s="19">
        <v>2.056408750035646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1066646.64</v>
      </c>
      <c r="C17" s="24">
        <f aca="true" t="shared" si="2" ref="C17:N17">C18+C19+C20+C21+C22+C23+C24+C25</f>
        <v>791072.4099999999</v>
      </c>
      <c r="D17" s="24">
        <f t="shared" si="2"/>
        <v>743880.4999999999</v>
      </c>
      <c r="E17" s="24">
        <f t="shared" si="2"/>
        <v>207181.95</v>
      </c>
      <c r="F17" s="24">
        <f t="shared" si="2"/>
        <v>747353.3599999999</v>
      </c>
      <c r="G17" s="24">
        <f t="shared" si="2"/>
        <v>1026982.0599999999</v>
      </c>
      <c r="H17" s="24">
        <f t="shared" si="2"/>
        <v>224847.91000000003</v>
      </c>
      <c r="I17" s="24">
        <f t="shared" si="2"/>
        <v>778921.7</v>
      </c>
      <c r="J17" s="24">
        <f t="shared" si="2"/>
        <v>686912.0700000001</v>
      </c>
      <c r="K17" s="24">
        <f t="shared" si="2"/>
        <v>914688.74</v>
      </c>
      <c r="L17" s="24">
        <f t="shared" si="2"/>
        <v>834086.2999999999</v>
      </c>
      <c r="M17" s="24">
        <f t="shared" si="2"/>
        <v>465766.02</v>
      </c>
      <c r="N17" s="24">
        <f t="shared" si="2"/>
        <v>254549.15000000002</v>
      </c>
      <c r="O17" s="24">
        <f>O18+O19+O20+O21+O22+O23+O24+O25</f>
        <v>8742888.809999997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525695.42</v>
      </c>
      <c r="C18" s="30">
        <f t="shared" si="3"/>
        <v>374359.51</v>
      </c>
      <c r="D18" s="30">
        <f t="shared" si="3"/>
        <v>382178.7</v>
      </c>
      <c r="E18" s="30">
        <f t="shared" si="3"/>
        <v>132735.98</v>
      </c>
      <c r="F18" s="30">
        <f t="shared" si="3"/>
        <v>280786</v>
      </c>
      <c r="G18" s="30">
        <f t="shared" si="3"/>
        <v>411773.49</v>
      </c>
      <c r="H18" s="30">
        <f t="shared" si="3"/>
        <v>82726.63</v>
      </c>
      <c r="I18" s="30">
        <f t="shared" si="3"/>
        <v>390474.03</v>
      </c>
      <c r="J18" s="30">
        <f t="shared" si="3"/>
        <v>349365.43</v>
      </c>
      <c r="K18" s="30">
        <f t="shared" si="3"/>
        <v>470895.15</v>
      </c>
      <c r="L18" s="30">
        <f t="shared" si="3"/>
        <v>399139.84</v>
      </c>
      <c r="M18" s="30">
        <f t="shared" si="3"/>
        <v>217782.71</v>
      </c>
      <c r="N18" s="30">
        <f t="shared" si="3"/>
        <v>116165.66</v>
      </c>
      <c r="O18" s="30">
        <f aca="true" t="shared" si="4" ref="O18:O25">SUM(B18:N18)</f>
        <v>4134078.55</v>
      </c>
    </row>
    <row r="19" spans="1:23" ht="18.75" customHeight="1">
      <c r="A19" s="26" t="s">
        <v>35</v>
      </c>
      <c r="B19" s="30">
        <f>IF(B15&lt;&gt;0,ROUND((B15-1)*B18,2),0)</f>
        <v>453661.01</v>
      </c>
      <c r="C19" s="30">
        <f aca="true" t="shared" si="5" ref="C19:N19">IF(C15&lt;&gt;0,ROUND((C15-1)*C18,2),0)</f>
        <v>371413.7</v>
      </c>
      <c r="D19" s="30">
        <f t="shared" si="5"/>
        <v>324488.5</v>
      </c>
      <c r="E19" s="30">
        <f t="shared" si="5"/>
        <v>60260.14</v>
      </c>
      <c r="F19" s="30">
        <f t="shared" si="5"/>
        <v>434629.47</v>
      </c>
      <c r="G19" s="30">
        <f t="shared" si="5"/>
        <v>562550.32</v>
      </c>
      <c r="H19" s="30">
        <f t="shared" si="5"/>
        <v>133378.65</v>
      </c>
      <c r="I19" s="30">
        <f t="shared" si="5"/>
        <v>339600.1</v>
      </c>
      <c r="J19" s="30">
        <f t="shared" si="5"/>
        <v>305519.1</v>
      </c>
      <c r="K19" s="30">
        <f t="shared" si="5"/>
        <v>379798.67</v>
      </c>
      <c r="L19" s="30">
        <f t="shared" si="5"/>
        <v>375731.81</v>
      </c>
      <c r="M19" s="30">
        <f t="shared" si="5"/>
        <v>208570.19</v>
      </c>
      <c r="N19" s="30">
        <f t="shared" si="5"/>
        <v>122718.42</v>
      </c>
      <c r="O19" s="30">
        <f t="shared" si="4"/>
        <v>4072320.0799999996</v>
      </c>
      <c r="W19" s="62"/>
    </row>
    <row r="20" spans="1:15" ht="18.75" customHeight="1">
      <c r="A20" s="26" t="s">
        <v>36</v>
      </c>
      <c r="B20" s="30">
        <v>36375.87</v>
      </c>
      <c r="C20" s="30">
        <v>26210.89</v>
      </c>
      <c r="D20" s="30">
        <v>18833.46</v>
      </c>
      <c r="E20" s="30">
        <v>6653.31</v>
      </c>
      <c r="F20" s="30">
        <v>15935.7</v>
      </c>
      <c r="G20" s="30">
        <v>27282.52</v>
      </c>
      <c r="H20" s="30">
        <v>4097.39</v>
      </c>
      <c r="I20" s="30">
        <v>13799.28</v>
      </c>
      <c r="J20" s="30">
        <v>22166.01</v>
      </c>
      <c r="K20" s="30">
        <v>32579.22</v>
      </c>
      <c r="L20" s="30">
        <v>31389.95</v>
      </c>
      <c r="M20" s="30">
        <v>14223.67</v>
      </c>
      <c r="N20" s="30">
        <v>7357.73</v>
      </c>
      <c r="O20" s="30">
        <f t="shared" si="4"/>
        <v>256905.00000000006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-74.16</v>
      </c>
      <c r="D23" s="30">
        <v>-1057.28</v>
      </c>
      <c r="E23" s="30">
        <v>-567.52</v>
      </c>
      <c r="F23" s="30">
        <v>-153.68</v>
      </c>
      <c r="G23" s="30">
        <v>-165.88</v>
      </c>
      <c r="H23" s="30">
        <v>-401.95</v>
      </c>
      <c r="I23" s="30">
        <v>0</v>
      </c>
      <c r="J23" s="30">
        <v>-3885.69</v>
      </c>
      <c r="K23" s="30">
        <v>0</v>
      </c>
      <c r="L23" s="30">
        <v>-974.22</v>
      </c>
      <c r="M23" s="30">
        <v>0</v>
      </c>
      <c r="N23" s="30">
        <v>0</v>
      </c>
      <c r="O23" s="30">
        <f t="shared" si="4"/>
        <v>-7280.38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-41324.8</v>
      </c>
      <c r="C27" s="30">
        <f>+C28+C30+C41+C42+C45-C46</f>
        <v>-37897.2</v>
      </c>
      <c r="D27" s="30">
        <f t="shared" si="6"/>
        <v>-34841.42</v>
      </c>
      <c r="E27" s="30">
        <f t="shared" si="6"/>
        <v>-5434</v>
      </c>
      <c r="F27" s="30">
        <f t="shared" si="6"/>
        <v>-19069.6</v>
      </c>
      <c r="G27" s="30">
        <f t="shared" si="6"/>
        <v>-32634.8</v>
      </c>
      <c r="H27" s="30">
        <f t="shared" si="6"/>
        <v>121794.94</v>
      </c>
      <c r="I27" s="30">
        <f t="shared" si="6"/>
        <v>-41786.8</v>
      </c>
      <c r="J27" s="30">
        <f t="shared" si="6"/>
        <v>-29308.4</v>
      </c>
      <c r="K27" s="30">
        <f t="shared" si="6"/>
        <v>-27504.4</v>
      </c>
      <c r="L27" s="30">
        <f t="shared" si="6"/>
        <v>-21938.4</v>
      </c>
      <c r="M27" s="30">
        <f t="shared" si="6"/>
        <v>-12782</v>
      </c>
      <c r="N27" s="30">
        <f t="shared" si="6"/>
        <v>-9460</v>
      </c>
      <c r="O27" s="30">
        <f t="shared" si="6"/>
        <v>-192186.88</v>
      </c>
    </row>
    <row r="28" spans="1:15" ht="18.75" customHeight="1">
      <c r="A28" s="26" t="s">
        <v>40</v>
      </c>
      <c r="B28" s="31">
        <f>+B29</f>
        <v>-41324.8</v>
      </c>
      <c r="C28" s="31">
        <f>+C29</f>
        <v>-37897.2</v>
      </c>
      <c r="D28" s="31">
        <f aca="true" t="shared" si="7" ref="D28:O28">+D29</f>
        <v>-31248.8</v>
      </c>
      <c r="E28" s="31">
        <f t="shared" si="7"/>
        <v>-5434</v>
      </c>
      <c r="F28" s="31">
        <f t="shared" si="7"/>
        <v>-19069.6</v>
      </c>
      <c r="G28" s="31">
        <f t="shared" si="7"/>
        <v>-32634.8</v>
      </c>
      <c r="H28" s="31">
        <f t="shared" si="7"/>
        <v>-7114.8</v>
      </c>
      <c r="I28" s="31">
        <f t="shared" si="7"/>
        <v>-41786.8</v>
      </c>
      <c r="J28" s="31">
        <f t="shared" si="7"/>
        <v>-29308.4</v>
      </c>
      <c r="K28" s="31">
        <f t="shared" si="7"/>
        <v>-27504.4</v>
      </c>
      <c r="L28" s="31">
        <f t="shared" si="7"/>
        <v>-21938.4</v>
      </c>
      <c r="M28" s="31">
        <f t="shared" si="7"/>
        <v>-12782</v>
      </c>
      <c r="N28" s="31">
        <f t="shared" si="7"/>
        <v>-9460</v>
      </c>
      <c r="O28" s="31">
        <f t="shared" si="7"/>
        <v>-317504</v>
      </c>
    </row>
    <row r="29" spans="1:26" ht="18.75" customHeight="1">
      <c r="A29" s="27" t="s">
        <v>41</v>
      </c>
      <c r="B29" s="16">
        <f>ROUND((-B9)*$G$3,2)</f>
        <v>-41324.8</v>
      </c>
      <c r="C29" s="16">
        <f aca="true" t="shared" si="8" ref="C29:N29">ROUND((-C9)*$G$3,2)</f>
        <v>-37897.2</v>
      </c>
      <c r="D29" s="16">
        <f t="shared" si="8"/>
        <v>-31248.8</v>
      </c>
      <c r="E29" s="16">
        <f t="shared" si="8"/>
        <v>-5434</v>
      </c>
      <c r="F29" s="16">
        <f t="shared" si="8"/>
        <v>-19069.6</v>
      </c>
      <c r="G29" s="16">
        <f t="shared" si="8"/>
        <v>-32634.8</v>
      </c>
      <c r="H29" s="16">
        <f t="shared" si="8"/>
        <v>-7114.8</v>
      </c>
      <c r="I29" s="16">
        <f t="shared" si="8"/>
        <v>-41786.8</v>
      </c>
      <c r="J29" s="16">
        <f t="shared" si="8"/>
        <v>-29308.4</v>
      </c>
      <c r="K29" s="16">
        <f t="shared" si="8"/>
        <v>-27504.4</v>
      </c>
      <c r="L29" s="16">
        <f t="shared" si="8"/>
        <v>-21938.4</v>
      </c>
      <c r="M29" s="16">
        <f t="shared" si="8"/>
        <v>-12782</v>
      </c>
      <c r="N29" s="16">
        <f t="shared" si="8"/>
        <v>-9460</v>
      </c>
      <c r="O29" s="32">
        <f aca="true" t="shared" si="9" ref="O29:O46">SUM(B29:N29)</f>
        <v>-317504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-3592.62</v>
      </c>
      <c r="E41" s="35">
        <v>0</v>
      </c>
      <c r="F41" s="35">
        <v>0</v>
      </c>
      <c r="G41" s="35">
        <v>0</v>
      </c>
      <c r="H41" s="35">
        <v>-1090.26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-4682.88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1025321.8399999999</v>
      </c>
      <c r="C44" s="36">
        <f t="shared" si="11"/>
        <v>753175.21</v>
      </c>
      <c r="D44" s="36">
        <f t="shared" si="11"/>
        <v>709039.0799999998</v>
      </c>
      <c r="E44" s="36">
        <f t="shared" si="11"/>
        <v>201747.95</v>
      </c>
      <c r="F44" s="36">
        <f t="shared" si="11"/>
        <v>728283.7599999999</v>
      </c>
      <c r="G44" s="36">
        <f t="shared" si="11"/>
        <v>994347.2599999999</v>
      </c>
      <c r="H44" s="36">
        <f t="shared" si="11"/>
        <v>346642.85000000003</v>
      </c>
      <c r="I44" s="36">
        <f t="shared" si="11"/>
        <v>737134.8999999999</v>
      </c>
      <c r="J44" s="36">
        <f t="shared" si="11"/>
        <v>657603.67</v>
      </c>
      <c r="K44" s="36">
        <f t="shared" si="11"/>
        <v>887184.34</v>
      </c>
      <c r="L44" s="36">
        <f t="shared" si="11"/>
        <v>812147.8999999999</v>
      </c>
      <c r="M44" s="36">
        <f t="shared" si="11"/>
        <v>452984.02</v>
      </c>
      <c r="N44" s="36">
        <f t="shared" si="11"/>
        <v>245089.15000000002</v>
      </c>
      <c r="O44" s="36">
        <f>SUM(B44:N44)</f>
        <v>8550701.93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1025321.85</v>
      </c>
      <c r="C50" s="51">
        <f t="shared" si="12"/>
        <v>753175.21</v>
      </c>
      <c r="D50" s="51">
        <f t="shared" si="12"/>
        <v>709039.09</v>
      </c>
      <c r="E50" s="51">
        <f t="shared" si="12"/>
        <v>201747.95</v>
      </c>
      <c r="F50" s="51">
        <f t="shared" si="12"/>
        <v>728283.77</v>
      </c>
      <c r="G50" s="51">
        <f t="shared" si="12"/>
        <v>994347.26</v>
      </c>
      <c r="H50" s="51">
        <f t="shared" si="12"/>
        <v>346642.85</v>
      </c>
      <c r="I50" s="51">
        <f t="shared" si="12"/>
        <v>737134.89</v>
      </c>
      <c r="J50" s="51">
        <f t="shared" si="12"/>
        <v>657603.68</v>
      </c>
      <c r="K50" s="51">
        <f t="shared" si="12"/>
        <v>887184.34</v>
      </c>
      <c r="L50" s="51">
        <f t="shared" si="12"/>
        <v>812147.9</v>
      </c>
      <c r="M50" s="51">
        <f t="shared" si="12"/>
        <v>452984.02</v>
      </c>
      <c r="N50" s="51">
        <f t="shared" si="12"/>
        <v>245089.14</v>
      </c>
      <c r="O50" s="36">
        <f t="shared" si="12"/>
        <v>8550701.950000001</v>
      </c>
      <c r="Q50"/>
    </row>
    <row r="51" spans="1:18" ht="18.75" customHeight="1">
      <c r="A51" s="26" t="s">
        <v>57</v>
      </c>
      <c r="B51" s="51">
        <v>848530.69</v>
      </c>
      <c r="C51" s="51">
        <v>551173.71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1399704.4</v>
      </c>
      <c r="P51"/>
      <c r="Q51"/>
      <c r="R51" s="43"/>
    </row>
    <row r="52" spans="1:16" ht="18.75" customHeight="1">
      <c r="A52" s="26" t="s">
        <v>58</v>
      </c>
      <c r="B52" s="51">
        <v>176791.16</v>
      </c>
      <c r="C52" s="51">
        <v>202001.5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378792.66000000003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709039.09</v>
      </c>
      <c r="E53" s="52">
        <v>0</v>
      </c>
      <c r="F53" s="52">
        <v>0</v>
      </c>
      <c r="G53" s="52">
        <v>0</v>
      </c>
      <c r="H53" s="51">
        <v>346642.85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1055681.94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201747.95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201747.95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728283.77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728283.77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994347.26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994347.26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737134.89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737134.89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657603.68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657603.68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887184.34</v>
      </c>
      <c r="L59" s="31">
        <v>812147.9</v>
      </c>
      <c r="M59" s="52">
        <v>0</v>
      </c>
      <c r="N59" s="52">
        <v>0</v>
      </c>
      <c r="O59" s="36">
        <f t="shared" si="13"/>
        <v>1699332.24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452984.02</v>
      </c>
      <c r="N60" s="52">
        <v>0</v>
      </c>
      <c r="O60" s="36">
        <f t="shared" si="13"/>
        <v>452984.02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245089.14</v>
      </c>
      <c r="O61" s="55">
        <f t="shared" si="13"/>
        <v>245089.14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2021-03-31T14:32:36Z</dcterms:modified>
  <cp:category/>
  <cp:version/>
  <cp:contentType/>
  <cp:contentStatus/>
</cp:coreProperties>
</file>