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<sst xmlns="http://schemas.openxmlformats.org/spreadsheetml/2006/main" count="79" uniqueCount="76">
  <si>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</si>
  <si>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</si>
  <si>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</si>
  <si>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</si>
  <si>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</si>
  <si>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</si>
  <si>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</si>
  <si>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</si>
  <si>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</si>
  <si>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</si>
  <si>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</si>
  <si>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</si>
  <si>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</si>
  <si>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</si>
  <si>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</si>
  <si>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</si>
  <si>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</si>
  <si>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</si>
  <si>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</si>
  <si>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</si>
  <si>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</si>
  <si>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</si>
  <si>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</si>
  <si>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</si>
  <si>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</si>
  <si>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</si>
  <si>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</si>
  <si>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</si>
  <si>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</si>
  <si>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</si>
  <si>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</si>
  <si>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</si>
  <si>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</si>
  <si>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</si>
  <si>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</si>
  <si>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</si>
  <si>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</si>
  <si>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</si>
  <si>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</si>
  <si>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</si>
  <si>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</si>
  <si>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</si>
  <si>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</si>
  <si>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</si>
  <si>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</si>
  <si>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</si>
  <si>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</si>
  <si>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</si>
  <si>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</si>
  <si>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</si>
  <si>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</si>
  <si>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</si>
  <si>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</si>
  <si>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</si>
  <si>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</si>
  <si>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</si>
  <si>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</si>
  <si>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</si>
  <si>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</si>
  <si>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</si>
  <si>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</si>
  <si>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</si>
  <si>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</si>
  <si>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</si>
  <si>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</si>
  <si>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</si>
  <si>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</si>
  <si>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</si>
  <si>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</si>
  <si>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</si>
  <si>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</si>
  <si>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</si>
  <si>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</si>
  <si>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24/03/21 - VENCIMENTO 31/03/21</t>
  </si>
  <si>
    <t>5.3. Revisão de Remuneração pelo Transporte Coletivo (1)</t>
  </si>
  <si>
    <t>Nota: (1) Revisões do período de 19/03 a 03/12/20, lotes D3 e D7; remuneração do ARLA32 e rede da madrugada, mês de fevereiro/21, todos os lotes.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</si>
</sst>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237069</v>
      </c>
      <c r="C7" s="9">
        <f t="shared" si="0"/>
        <v>164582</v>
      </c>
      <c r="D7" s="9">
        <f t="shared" si="0"/>
        <v>189169</v>
      </c>
      <c r="E7" s="9">
        <f t="shared" si="0"/>
        <v>38364</v>
      </c>
      <c r="F7" s="9">
        <f t="shared" si="0"/>
        <v>120697</v>
      </c>
      <c r="G7" s="9">
        <f t="shared" si="0"/>
        <v>213532</v>
      </c>
      <c r="H7" s="9">
        <f t="shared" si="0"/>
        <v>31518</v>
      </c>
      <c r="I7" s="9">
        <f t="shared" si="0"/>
        <v>170657</v>
      </c>
      <c r="J7" s="9">
        <f t="shared" si="0"/>
        <v>150669</v>
      </c>
      <c r="K7" s="9">
        <f t="shared" si="0"/>
        <v>213851</v>
      </c>
      <c r="L7" s="9">
        <f t="shared" si="0"/>
        <v>167724</v>
      </c>
      <c r="M7" s="9">
        <f t="shared" si="0"/>
        <v>76622</v>
      </c>
      <c r="N7" s="9">
        <f t="shared" si="0"/>
        <v>45212</v>
      </c>
      <c r="O7" s="9">
        <f t="shared" si="0"/>
        <v>1819666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9012</v>
      </c>
      <c r="C8" s="11">
        <f t="shared" si="1"/>
        <v>8150</v>
      </c>
      <c r="D8" s="11">
        <f t="shared" si="1"/>
        <v>6685</v>
      </c>
      <c r="E8" s="11">
        <f t="shared" si="1"/>
        <v>1151</v>
      </c>
      <c r="F8" s="11">
        <f t="shared" si="1"/>
        <v>4026</v>
      </c>
      <c r="G8" s="11">
        <f t="shared" si="1"/>
        <v>6963</v>
      </c>
      <c r="H8" s="11">
        <f t="shared" si="1"/>
        <v>1488</v>
      </c>
      <c r="I8" s="11">
        <f t="shared" si="1"/>
        <v>8976</v>
      </c>
      <c r="J8" s="11">
        <f t="shared" si="1"/>
        <v>6258</v>
      </c>
      <c r="K8" s="11">
        <f t="shared" si="1"/>
        <v>5779</v>
      </c>
      <c r="L8" s="11">
        <f t="shared" si="1"/>
        <v>4863</v>
      </c>
      <c r="M8" s="11">
        <f t="shared" si="1"/>
        <v>2785</v>
      </c>
      <c r="N8" s="11">
        <f t="shared" si="1"/>
        <v>2089</v>
      </c>
      <c r="O8" s="11">
        <f t="shared" si="1"/>
        <v>68225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9012</v>
      </c>
      <c r="C9" s="11">
        <v>8150</v>
      </c>
      <c r="D9" s="11">
        <v>6685</v>
      </c>
      <c r="E9" s="11">
        <v>1151</v>
      </c>
      <c r="F9" s="11">
        <v>4026</v>
      </c>
      <c r="G9" s="11">
        <v>6963</v>
      </c>
      <c r="H9" s="11">
        <v>1479</v>
      </c>
      <c r="I9" s="11">
        <v>8975</v>
      </c>
      <c r="J9" s="11">
        <v>6258</v>
      </c>
      <c r="K9" s="11">
        <v>5772</v>
      </c>
      <c r="L9" s="11">
        <v>4863</v>
      </c>
      <c r="M9" s="11">
        <v>2781</v>
      </c>
      <c r="N9" s="11">
        <v>2089</v>
      </c>
      <c r="O9" s="11">
        <f>SUM(B9:N9)</f>
        <v>68204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1</v>
      </c>
      <c r="J10" s="13">
        <v>0</v>
      </c>
      <c r="K10" s="13">
        <v>7</v>
      </c>
      <c r="L10" s="13">
        <v>0</v>
      </c>
      <c r="M10" s="13">
        <v>4</v>
      </c>
      <c r="N10" s="13">
        <v>0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228057</v>
      </c>
      <c r="C11" s="13">
        <v>156432</v>
      </c>
      <c r="D11" s="13">
        <v>182484</v>
      </c>
      <c r="E11" s="13">
        <v>37213</v>
      </c>
      <c r="F11" s="13">
        <v>116671</v>
      </c>
      <c r="G11" s="13">
        <v>206569</v>
      </c>
      <c r="H11" s="13">
        <v>30030</v>
      </c>
      <c r="I11" s="13">
        <v>161681</v>
      </c>
      <c r="J11" s="13">
        <v>144411</v>
      </c>
      <c r="K11" s="13">
        <v>208072</v>
      </c>
      <c r="L11" s="13">
        <v>162861</v>
      </c>
      <c r="M11" s="13">
        <v>73837</v>
      </c>
      <c r="N11" s="13">
        <v>43123</v>
      </c>
      <c r="O11" s="11">
        <f>SUM(B11:N11)</f>
        <v>1751441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1.871680455377862</v>
      </c>
      <c r="C15" s="19">
        <v>1.985555936293152</v>
      </c>
      <c r="D15" s="19">
        <v>1.867124270038994</v>
      </c>
      <c r="E15" s="19">
        <v>1.469560863490538</v>
      </c>
      <c r="F15" s="19">
        <v>2.559809593541112</v>
      </c>
      <c r="G15" s="19">
        <v>2.398550493511522</v>
      </c>
      <c r="H15" s="19">
        <v>2.654964732950998</v>
      </c>
      <c r="I15" s="19">
        <v>1.889376350961262</v>
      </c>
      <c r="J15" s="19">
        <v>1.94434078117659</v>
      </c>
      <c r="K15" s="19">
        <v>1.841709943472663</v>
      </c>
      <c r="L15" s="19">
        <v>1.915772666289658</v>
      </c>
      <c r="M15" s="19">
        <v>1.965856217595066</v>
      </c>
      <c r="N15" s="19">
        <v>2.065837634593608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1065403.4</v>
      </c>
      <c r="C17" s="24">
        <f aca="true" t="shared" si="2" ref="C17:N17">C18+C19+C20+C21+C22+C23+C24+C25</f>
        <v>789052.0199999999</v>
      </c>
      <c r="D17" s="24">
        <f t="shared" si="2"/>
        <v>742455.54</v>
      </c>
      <c r="E17" s="24">
        <f t="shared" si="2"/>
        <v>206888.41</v>
      </c>
      <c r="F17" s="24">
        <f t="shared" si="2"/>
        <v>746646.53</v>
      </c>
      <c r="G17" s="24">
        <f t="shared" si="2"/>
        <v>1027050.03</v>
      </c>
      <c r="H17" s="24">
        <f t="shared" si="2"/>
        <v>221926.84000000005</v>
      </c>
      <c r="I17" s="24">
        <f t="shared" si="2"/>
        <v>777624.1400000001</v>
      </c>
      <c r="J17" s="24">
        <f t="shared" si="2"/>
        <v>699417.2</v>
      </c>
      <c r="K17" s="24">
        <f t="shared" si="2"/>
        <v>911193.62</v>
      </c>
      <c r="L17" s="24">
        <f t="shared" si="2"/>
        <v>846599.4299999998</v>
      </c>
      <c r="M17" s="24">
        <f t="shared" si="2"/>
        <v>464863.58999999997</v>
      </c>
      <c r="N17" s="24">
        <f t="shared" si="2"/>
        <v>254424.41999999998</v>
      </c>
      <c r="O17" s="24">
        <f>O18+O19+O20+O21+O22+O23+O24+O25</f>
        <v>8753545.169999998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522784.56</v>
      </c>
      <c r="C18" s="30">
        <f t="shared" si="3"/>
        <v>374835.51</v>
      </c>
      <c r="D18" s="30">
        <f t="shared" si="3"/>
        <v>377751.58</v>
      </c>
      <c r="E18" s="30">
        <f t="shared" si="3"/>
        <v>131055.26</v>
      </c>
      <c r="F18" s="30">
        <f t="shared" si="3"/>
        <v>279256.65</v>
      </c>
      <c r="G18" s="30">
        <f t="shared" si="3"/>
        <v>406137.86</v>
      </c>
      <c r="H18" s="30">
        <f t="shared" si="3"/>
        <v>80380.36</v>
      </c>
      <c r="I18" s="30">
        <f t="shared" si="3"/>
        <v>385582.43</v>
      </c>
      <c r="J18" s="30">
        <f t="shared" si="3"/>
        <v>342636.37</v>
      </c>
      <c r="K18" s="30">
        <f t="shared" si="3"/>
        <v>460014.89</v>
      </c>
      <c r="L18" s="30">
        <f t="shared" si="3"/>
        <v>410621.9</v>
      </c>
      <c r="M18" s="30">
        <f t="shared" si="3"/>
        <v>216702.34</v>
      </c>
      <c r="N18" s="30">
        <f t="shared" si="3"/>
        <v>115557.35</v>
      </c>
      <c r="O18" s="30">
        <f aca="true" t="shared" si="4" ref="O18:O25">SUM(B18:N18)</f>
        <v>4103317.06</v>
      </c>
    </row>
    <row r="19" spans="1:23" ht="18.75" customHeight="1">
      <c r="A19" s="26" t="s">
        <v>35</v>
      </c>
      <c r="B19" s="30">
        <f>IF(B15&lt;&gt;0,ROUND((B15-1)*B18,2),0)</f>
        <v>455701.08</v>
      </c>
      <c r="C19" s="30">
        <f aca="true" t="shared" si="5" ref="C19:N19">IF(C15&lt;&gt;0,ROUND((C15-1)*C18,2),0)</f>
        <v>369421.36</v>
      </c>
      <c r="D19" s="30">
        <f t="shared" si="5"/>
        <v>327557.56</v>
      </c>
      <c r="E19" s="30">
        <f t="shared" si="5"/>
        <v>61538.42</v>
      </c>
      <c r="F19" s="30">
        <f t="shared" si="5"/>
        <v>435587.2</v>
      </c>
      <c r="G19" s="30">
        <f t="shared" si="5"/>
        <v>568004.3</v>
      </c>
      <c r="H19" s="30">
        <f t="shared" si="5"/>
        <v>133026.66</v>
      </c>
      <c r="I19" s="30">
        <f t="shared" si="5"/>
        <v>342927.89</v>
      </c>
      <c r="J19" s="30">
        <f t="shared" si="5"/>
        <v>323565.5</v>
      </c>
      <c r="K19" s="30">
        <f t="shared" si="5"/>
        <v>387199.11</v>
      </c>
      <c r="L19" s="30">
        <f t="shared" si="5"/>
        <v>376036.31</v>
      </c>
      <c r="M19" s="30">
        <f t="shared" si="5"/>
        <v>209303.3</v>
      </c>
      <c r="N19" s="30">
        <f t="shared" si="5"/>
        <v>123165.37</v>
      </c>
      <c r="O19" s="30">
        <f t="shared" si="4"/>
        <v>4113034.06</v>
      </c>
      <c r="W19" s="62"/>
    </row>
    <row r="20" spans="1:15" ht="18.75" customHeight="1">
      <c r="A20" s="26" t="s">
        <v>36</v>
      </c>
      <c r="B20" s="30">
        <v>36003.42</v>
      </c>
      <c r="C20" s="30">
        <v>25706.84</v>
      </c>
      <c r="D20" s="30">
        <v>18691.04</v>
      </c>
      <c r="E20" s="30">
        <v>6762.21</v>
      </c>
      <c r="F20" s="30">
        <v>15800.49</v>
      </c>
      <c r="G20" s="30">
        <v>27449.2</v>
      </c>
      <c r="H20" s="30">
        <v>3954.97</v>
      </c>
      <c r="I20" s="30">
        <v>14065.53</v>
      </c>
      <c r="J20" s="30">
        <v>22668.09</v>
      </c>
      <c r="K20" s="30">
        <v>32563.92</v>
      </c>
      <c r="L20" s="30">
        <v>31741.82</v>
      </c>
      <c r="M20" s="30">
        <v>13668.5</v>
      </c>
      <c r="N20" s="30">
        <v>7394.36</v>
      </c>
      <c r="O20" s="30">
        <f t="shared" si="4"/>
        <v>256470.38999999996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-74.16</v>
      </c>
      <c r="D23" s="30">
        <v>-981.76</v>
      </c>
      <c r="E23" s="30">
        <v>-567.52</v>
      </c>
      <c r="F23" s="30">
        <v>-153.68</v>
      </c>
      <c r="G23" s="30">
        <v>-82.94</v>
      </c>
      <c r="H23" s="30">
        <v>-482.34</v>
      </c>
      <c r="I23" s="30">
        <v>0</v>
      </c>
      <c r="J23" s="30">
        <v>-3199.98</v>
      </c>
      <c r="K23" s="30">
        <v>0</v>
      </c>
      <c r="L23" s="30">
        <v>-599.52</v>
      </c>
      <c r="M23" s="30">
        <v>0</v>
      </c>
      <c r="N23" s="30">
        <v>0</v>
      </c>
      <c r="O23" s="30">
        <f t="shared" si="4"/>
        <v>-6141.9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35329.33</v>
      </c>
      <c r="C27" s="30">
        <f>+C28+C30+C41+C42+C45-C46</f>
        <v>16896.620000000003</v>
      </c>
      <c r="D27" s="30">
        <f t="shared" si="6"/>
        <v>-18705.809999999998</v>
      </c>
      <c r="E27" s="30">
        <f t="shared" si="6"/>
        <v>6870.790000000001</v>
      </c>
      <c r="F27" s="30">
        <f t="shared" si="6"/>
        <v>7321.899999999998</v>
      </c>
      <c r="G27" s="30">
        <f t="shared" si="6"/>
        <v>19854.030000000002</v>
      </c>
      <c r="H27" s="30">
        <f t="shared" si="6"/>
        <v>-6220.25</v>
      </c>
      <c r="I27" s="30">
        <f t="shared" si="6"/>
        <v>-8384.8</v>
      </c>
      <c r="J27" s="30">
        <f t="shared" si="6"/>
        <v>-5209.490000000002</v>
      </c>
      <c r="K27" s="30">
        <f t="shared" si="6"/>
        <v>-1989.130000000001</v>
      </c>
      <c r="L27" s="30">
        <f t="shared" si="6"/>
        <v>28089.929999999997</v>
      </c>
      <c r="M27" s="30">
        <f t="shared" si="6"/>
        <v>1386.4700000000012</v>
      </c>
      <c r="N27" s="30">
        <f t="shared" si="6"/>
        <v>1329.619999999999</v>
      </c>
      <c r="O27" s="30">
        <f t="shared" si="6"/>
        <v>76569.20999999996</v>
      </c>
    </row>
    <row r="28" spans="1:15" ht="18.75" customHeight="1">
      <c r="A28" s="26" t="s">
        <v>40</v>
      </c>
      <c r="B28" s="31">
        <f>+B29</f>
        <v>-39652.8</v>
      </c>
      <c r="C28" s="31">
        <f>+C29</f>
        <v>-35860</v>
      </c>
      <c r="D28" s="31">
        <f aca="true" t="shared" si="7" ref="D28:O28">+D29</f>
        <v>-29414</v>
      </c>
      <c r="E28" s="31">
        <f t="shared" si="7"/>
        <v>-5064.4</v>
      </c>
      <c r="F28" s="31">
        <f t="shared" si="7"/>
        <v>-17714.4</v>
      </c>
      <c r="G28" s="31">
        <f t="shared" si="7"/>
        <v>-30637.2</v>
      </c>
      <c r="H28" s="31">
        <f t="shared" si="7"/>
        <v>-6507.6</v>
      </c>
      <c r="I28" s="31">
        <f t="shared" si="7"/>
        <v>-39490</v>
      </c>
      <c r="J28" s="31">
        <f t="shared" si="7"/>
        <v>-27535.2</v>
      </c>
      <c r="K28" s="31">
        <f t="shared" si="7"/>
        <v>-25396.8</v>
      </c>
      <c r="L28" s="31">
        <f t="shared" si="7"/>
        <v>-21397.2</v>
      </c>
      <c r="M28" s="31">
        <f t="shared" si="7"/>
        <v>-12236.4</v>
      </c>
      <c r="N28" s="31">
        <f t="shared" si="7"/>
        <v>-9191.6</v>
      </c>
      <c r="O28" s="31">
        <f t="shared" si="7"/>
        <v>-300097.60000000003</v>
      </c>
    </row>
    <row r="29" spans="1:26" ht="18.75" customHeight="1">
      <c r="A29" s="27" t="s">
        <v>41</v>
      </c>
      <c r="B29" s="16">
        <f>ROUND((-B9)*$G$3,2)</f>
        <v>-39652.8</v>
      </c>
      <c r="C29" s="16">
        <f aca="true" t="shared" si="8" ref="C29:N29">ROUND((-C9)*$G$3,2)</f>
        <v>-35860</v>
      </c>
      <c r="D29" s="16">
        <f t="shared" si="8"/>
        <v>-29414</v>
      </c>
      <c r="E29" s="16">
        <f t="shared" si="8"/>
        <v>-5064.4</v>
      </c>
      <c r="F29" s="16">
        <f t="shared" si="8"/>
        <v>-17714.4</v>
      </c>
      <c r="G29" s="16">
        <f t="shared" si="8"/>
        <v>-30637.2</v>
      </c>
      <c r="H29" s="16">
        <f t="shared" si="8"/>
        <v>-6507.6</v>
      </c>
      <c r="I29" s="16">
        <f t="shared" si="8"/>
        <v>-39490</v>
      </c>
      <c r="J29" s="16">
        <f t="shared" si="8"/>
        <v>-27535.2</v>
      </c>
      <c r="K29" s="16">
        <f t="shared" si="8"/>
        <v>-25396.8</v>
      </c>
      <c r="L29" s="16">
        <f t="shared" si="8"/>
        <v>-21397.2</v>
      </c>
      <c r="M29" s="16">
        <f t="shared" si="8"/>
        <v>-12236.4</v>
      </c>
      <c r="N29" s="16">
        <f t="shared" si="8"/>
        <v>-9191.6</v>
      </c>
      <c r="O29" s="32">
        <f aca="true" t="shared" si="9" ref="O29:O46">SUM(B29:N29)</f>
        <v>-300097.60000000003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74982.13</v>
      </c>
      <c r="C41" s="35">
        <v>52756.62</v>
      </c>
      <c r="D41" s="35">
        <v>10708.19</v>
      </c>
      <c r="E41" s="35">
        <v>11935.19</v>
      </c>
      <c r="F41" s="35">
        <v>25036.3</v>
      </c>
      <c r="G41" s="35">
        <v>50491.23</v>
      </c>
      <c r="H41" s="35">
        <v>287.3499999999999</v>
      </c>
      <c r="I41" s="35">
        <v>31105.2</v>
      </c>
      <c r="J41" s="35">
        <v>22325.71</v>
      </c>
      <c r="K41" s="35">
        <v>23407.67</v>
      </c>
      <c r="L41" s="35">
        <v>49487.13</v>
      </c>
      <c r="M41" s="35">
        <v>13622.87</v>
      </c>
      <c r="N41" s="35">
        <v>10521.22</v>
      </c>
      <c r="O41" s="33">
        <f t="shared" si="9"/>
        <v>376666.81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1100732.73</v>
      </c>
      <c r="C44" s="36">
        <f t="shared" si="11"/>
        <v>805948.6399999999</v>
      </c>
      <c r="D44" s="36">
        <f t="shared" si="11"/>
        <v>723749.73</v>
      </c>
      <c r="E44" s="36">
        <f t="shared" si="11"/>
        <v>213759.2</v>
      </c>
      <c r="F44" s="36">
        <f t="shared" si="11"/>
        <v>753968.43</v>
      </c>
      <c r="G44" s="36">
        <f t="shared" si="11"/>
        <v>1046904.06</v>
      </c>
      <c r="H44" s="36">
        <f t="shared" si="11"/>
        <v>215706.59000000005</v>
      </c>
      <c r="I44" s="36">
        <f t="shared" si="11"/>
        <v>769239.3400000001</v>
      </c>
      <c r="J44" s="36">
        <f t="shared" si="11"/>
        <v>694207.71</v>
      </c>
      <c r="K44" s="36">
        <f t="shared" si="11"/>
        <v>909204.49</v>
      </c>
      <c r="L44" s="36">
        <f t="shared" si="11"/>
        <v>874689.3599999999</v>
      </c>
      <c r="M44" s="36">
        <f t="shared" si="11"/>
        <v>466250.05999999994</v>
      </c>
      <c r="N44" s="36">
        <f t="shared" si="11"/>
        <v>255754.03999999998</v>
      </c>
      <c r="O44" s="36">
        <f>SUM(B44:N44)</f>
        <v>8830114.379999999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1100732.73</v>
      </c>
      <c r="C50" s="51">
        <f t="shared" si="12"/>
        <v>805948.6399999999</v>
      </c>
      <c r="D50" s="51">
        <f t="shared" si="12"/>
        <v>723749.73</v>
      </c>
      <c r="E50" s="51">
        <f t="shared" si="12"/>
        <v>213759.2</v>
      </c>
      <c r="F50" s="51">
        <f t="shared" si="12"/>
        <v>753968.43</v>
      </c>
      <c r="G50" s="51">
        <f t="shared" si="12"/>
        <v>1046904.07</v>
      </c>
      <c r="H50" s="51">
        <f t="shared" si="12"/>
        <v>215706.58</v>
      </c>
      <c r="I50" s="51">
        <f t="shared" si="12"/>
        <v>769239.33</v>
      </c>
      <c r="J50" s="51">
        <f t="shared" si="12"/>
        <v>694207.71</v>
      </c>
      <c r="K50" s="51">
        <f t="shared" si="12"/>
        <v>909204.48</v>
      </c>
      <c r="L50" s="51">
        <f t="shared" si="12"/>
        <v>874689.36</v>
      </c>
      <c r="M50" s="51">
        <f t="shared" si="12"/>
        <v>466250.06</v>
      </c>
      <c r="N50" s="51">
        <f t="shared" si="12"/>
        <v>255754.04</v>
      </c>
      <c r="O50" s="36">
        <f t="shared" si="12"/>
        <v>8830114.36</v>
      </c>
      <c r="Q50"/>
    </row>
    <row r="51" spans="1:18" ht="18.75" customHeight="1">
      <c r="A51" s="26" t="s">
        <v>57</v>
      </c>
      <c r="B51" s="51">
        <v>910277.12</v>
      </c>
      <c r="C51" s="51">
        <v>589434.45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1499711.5699999998</v>
      </c>
      <c r="P51"/>
      <c r="Q51"/>
      <c r="R51" s="43"/>
    </row>
    <row r="52" spans="1:16" ht="18.75" customHeight="1">
      <c r="A52" s="26" t="s">
        <v>58</v>
      </c>
      <c r="B52" s="51">
        <v>190455.61</v>
      </c>
      <c r="C52" s="51">
        <v>216514.19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406969.8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723749.73</v>
      </c>
      <c r="E53" s="52">
        <v>0</v>
      </c>
      <c r="F53" s="52">
        <v>0</v>
      </c>
      <c r="G53" s="52">
        <v>0</v>
      </c>
      <c r="H53" s="51">
        <v>215706.58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939456.3099999999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213759.2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213759.2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753968.43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753968.43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1046904.07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1046904.07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769239.33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769239.33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694207.71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694207.71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909204.48</v>
      </c>
      <c r="L59" s="31">
        <v>874689.36</v>
      </c>
      <c r="M59" s="52">
        <v>0</v>
      </c>
      <c r="N59" s="52">
        <v>0</v>
      </c>
      <c r="O59" s="36">
        <f t="shared" si="13"/>
        <v>1783893.8399999999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466250.06</v>
      </c>
      <c r="N60" s="52">
        <v>0</v>
      </c>
      <c r="O60" s="36">
        <f t="shared" si="13"/>
        <v>466250.06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255754.04</v>
      </c>
      <c r="O61" s="55">
        <f t="shared" si="13"/>
        <v>255754.04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2021-03-30T18:37:21Z</dcterms:modified>
  <cp:category/>
  <cp:version/>
  <cp:contentType/>
  <cp:contentStatus/>
</cp:coreProperties>
</file>