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<sst xmlns="http://schemas.openxmlformats.org/spreadsheetml/2006/main" count="79" uniqueCount="76">
  <si>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</si>
  <si>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</si>
  <si>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</si>
  <si>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</si>
  <si>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</si>
  <si>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</si>
  <si>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</si>
  <si>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</si>
  <si>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</si>
  <si>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</si>
  <si>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</si>
  <si>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</si>
  <si>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</si>
  <si>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</si>
  <si>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</si>
  <si>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</si>
  <si>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</si>
  <si>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</si>
  <si>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</si>
  <si>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</si>
  <si>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</si>
  <si>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</si>
  <si>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</si>
  <si>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</si>
  <si>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</si>
  <si>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</si>
  <si>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</si>
  <si>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</si>
  <si>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</si>
  <si>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</si>
  <si>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</si>
  <si>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</si>
  <si>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</si>
  <si>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</si>
  <si>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</si>
  <si>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</si>
  <si>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</si>
  <si>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</si>
  <si>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</si>
  <si>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</si>
  <si>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</si>
  <si>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</si>
  <si>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</si>
  <si>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</si>
  <si>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</si>
  <si>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</si>
  <si>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</si>
  <si>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</si>
  <si>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</si>
  <si>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</si>
  <si>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</si>
  <si>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</si>
  <si>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</si>
  <si>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</si>
  <si>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</si>
  <si>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</si>
  <si>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</si>
  <si>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</si>
  <si>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</si>
  <si>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</si>
  <si>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</si>
  <si>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</si>
  <si>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</si>
  <si>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</si>
  <si>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</si>
  <si>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</si>
  <si>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</si>
  <si>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</si>
  <si>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</si>
  <si>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</si>
  <si>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</si>
  <si>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</si>
  <si>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</si>
  <si>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21/03/21 - VENCIMENTO 26/03/21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</si>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</sst>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76608</v>
      </c>
      <c r="C7" s="9">
        <f t="shared" si="0"/>
        <v>50963</v>
      </c>
      <c r="D7" s="9">
        <f t="shared" si="0"/>
        <v>60604</v>
      </c>
      <c r="E7" s="9">
        <f t="shared" si="0"/>
        <v>11746</v>
      </c>
      <c r="F7" s="9">
        <f t="shared" si="0"/>
        <v>42326</v>
      </c>
      <c r="G7" s="9">
        <f t="shared" si="0"/>
        <v>59160</v>
      </c>
      <c r="H7" s="9">
        <f t="shared" si="0"/>
        <v>7471</v>
      </c>
      <c r="I7" s="9">
        <f t="shared" si="0"/>
        <v>49556</v>
      </c>
      <c r="J7" s="9">
        <f t="shared" si="0"/>
        <v>52546</v>
      </c>
      <c r="K7" s="9">
        <f t="shared" si="0"/>
        <v>72812</v>
      </c>
      <c r="L7" s="9">
        <f t="shared" si="0"/>
        <v>55529</v>
      </c>
      <c r="M7" s="9">
        <f t="shared" si="0"/>
        <v>22056</v>
      </c>
      <c r="N7" s="9">
        <f t="shared" si="0"/>
        <v>11769</v>
      </c>
      <c r="O7" s="9">
        <f t="shared" si="0"/>
        <v>573146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4391</v>
      </c>
      <c r="C8" s="11">
        <f t="shared" si="1"/>
        <v>3738</v>
      </c>
      <c r="D8" s="11">
        <f t="shared" si="1"/>
        <v>3385</v>
      </c>
      <c r="E8" s="11">
        <f t="shared" si="1"/>
        <v>441</v>
      </c>
      <c r="F8" s="11">
        <f t="shared" si="1"/>
        <v>2165</v>
      </c>
      <c r="G8" s="11">
        <f t="shared" si="1"/>
        <v>2970</v>
      </c>
      <c r="H8" s="11">
        <f t="shared" si="1"/>
        <v>504</v>
      </c>
      <c r="I8" s="11">
        <f t="shared" si="1"/>
        <v>3926</v>
      </c>
      <c r="J8" s="11">
        <f t="shared" si="1"/>
        <v>3050</v>
      </c>
      <c r="K8" s="11">
        <f t="shared" si="1"/>
        <v>3463</v>
      </c>
      <c r="L8" s="11">
        <f t="shared" si="1"/>
        <v>2439</v>
      </c>
      <c r="M8" s="11">
        <f t="shared" si="1"/>
        <v>919</v>
      </c>
      <c r="N8" s="11">
        <f t="shared" si="1"/>
        <v>649</v>
      </c>
      <c r="O8" s="11">
        <f t="shared" si="1"/>
        <v>32040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4391</v>
      </c>
      <c r="C9" s="11">
        <v>3738</v>
      </c>
      <c r="D9" s="11">
        <v>3385</v>
      </c>
      <c r="E9" s="11">
        <v>441</v>
      </c>
      <c r="F9" s="11">
        <v>2165</v>
      </c>
      <c r="G9" s="11">
        <v>2970</v>
      </c>
      <c r="H9" s="11">
        <v>502</v>
      </c>
      <c r="I9" s="11">
        <v>3925</v>
      </c>
      <c r="J9" s="11">
        <v>3050</v>
      </c>
      <c r="K9" s="11">
        <v>3461</v>
      </c>
      <c r="L9" s="11">
        <v>2439</v>
      </c>
      <c r="M9" s="11">
        <v>919</v>
      </c>
      <c r="N9" s="11">
        <v>649</v>
      </c>
      <c r="O9" s="11">
        <f>SUM(B9:N9)</f>
        <v>32035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2</v>
      </c>
      <c r="L10" s="13">
        <v>0</v>
      </c>
      <c r="M10" s="13">
        <v>0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72217</v>
      </c>
      <c r="C11" s="13">
        <v>47225</v>
      </c>
      <c r="D11" s="13">
        <v>57219</v>
      </c>
      <c r="E11" s="13">
        <v>11305</v>
      </c>
      <c r="F11" s="13">
        <v>40161</v>
      </c>
      <c r="G11" s="13">
        <v>56190</v>
      </c>
      <c r="H11" s="13">
        <v>6967</v>
      </c>
      <c r="I11" s="13">
        <v>45630</v>
      </c>
      <c r="J11" s="13">
        <v>49496</v>
      </c>
      <c r="K11" s="13">
        <v>69349</v>
      </c>
      <c r="L11" s="13">
        <v>53090</v>
      </c>
      <c r="M11" s="13">
        <v>21137</v>
      </c>
      <c r="N11" s="13">
        <v>11120</v>
      </c>
      <c r="O11" s="11">
        <f>SUM(B11:N11)</f>
        <v>541106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1.876157146659299</v>
      </c>
      <c r="C15" s="19">
        <v>1.985977776645843</v>
      </c>
      <c r="D15" s="19">
        <v>1.854059608731158</v>
      </c>
      <c r="E15" s="19">
        <v>1.53860600856499</v>
      </c>
      <c r="F15" s="19">
        <v>2.449520720748566</v>
      </c>
      <c r="G15" s="19">
        <v>2.412420869690502</v>
      </c>
      <c r="H15" s="19">
        <v>2.573362444992901</v>
      </c>
      <c r="I15" s="19">
        <v>1.869969609113215</v>
      </c>
      <c r="J15" s="19">
        <v>1.833731873483182</v>
      </c>
      <c r="K15" s="19">
        <v>1.798623045051977</v>
      </c>
      <c r="L15" s="19">
        <v>1.980064985572886</v>
      </c>
      <c r="M15" s="19">
        <v>1.96489912671992</v>
      </c>
      <c r="N15" s="19">
        <v>2.069098355660854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386329.16000000003</v>
      </c>
      <c r="C17" s="24">
        <f aca="true" t="shared" si="2" ref="C17:N17">C18+C19+C20+C21+C22+C23+C24+C25</f>
        <v>262253.61</v>
      </c>
      <c r="D17" s="24">
        <f t="shared" si="2"/>
        <v>251961.45</v>
      </c>
      <c r="E17" s="24">
        <f t="shared" si="2"/>
        <v>73085.54</v>
      </c>
      <c r="F17" s="24">
        <f t="shared" si="2"/>
        <v>264971.95</v>
      </c>
      <c r="G17" s="24">
        <f t="shared" si="2"/>
        <v>310516.14999999997</v>
      </c>
      <c r="H17" s="24">
        <f t="shared" si="2"/>
        <v>55197.89000000001</v>
      </c>
      <c r="I17" s="24">
        <f t="shared" si="2"/>
        <v>253572.92</v>
      </c>
      <c r="J17" s="24">
        <f t="shared" si="2"/>
        <v>239433.08000000002</v>
      </c>
      <c r="K17" s="24">
        <f t="shared" si="2"/>
        <v>329436.6</v>
      </c>
      <c r="L17" s="24">
        <f t="shared" si="2"/>
        <v>314275.31</v>
      </c>
      <c r="M17" s="24">
        <f t="shared" si="2"/>
        <v>156815.44000000003</v>
      </c>
      <c r="N17" s="24">
        <f t="shared" si="2"/>
        <v>73589.73</v>
      </c>
      <c r="O17" s="24">
        <f>O18+O19+O20+O21+O22+O23+O24+O25</f>
        <v>2971438.83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168935.96</v>
      </c>
      <c r="C18" s="30">
        <f t="shared" si="3"/>
        <v>116068.23</v>
      </c>
      <c r="D18" s="30">
        <f t="shared" si="3"/>
        <v>121020.13</v>
      </c>
      <c r="E18" s="30">
        <f t="shared" si="3"/>
        <v>40125.51</v>
      </c>
      <c r="F18" s="30">
        <f t="shared" si="3"/>
        <v>97929.67</v>
      </c>
      <c r="G18" s="30">
        <f t="shared" si="3"/>
        <v>112522.32</v>
      </c>
      <c r="H18" s="30">
        <f t="shared" si="3"/>
        <v>19053.29</v>
      </c>
      <c r="I18" s="30">
        <f t="shared" si="3"/>
        <v>111966.83</v>
      </c>
      <c r="J18" s="30">
        <f t="shared" si="3"/>
        <v>119494.86</v>
      </c>
      <c r="K18" s="30">
        <f t="shared" si="3"/>
        <v>156625.89</v>
      </c>
      <c r="L18" s="30">
        <f t="shared" si="3"/>
        <v>135946.1</v>
      </c>
      <c r="M18" s="30">
        <f t="shared" si="3"/>
        <v>62378.78</v>
      </c>
      <c r="N18" s="30">
        <f t="shared" si="3"/>
        <v>30080.39</v>
      </c>
      <c r="O18" s="30">
        <f aca="true" t="shared" si="4" ref="O18:O25">SUM(B18:N18)</f>
        <v>1292147.96</v>
      </c>
    </row>
    <row r="19" spans="1:23" ht="18.75" customHeight="1">
      <c r="A19" s="26" t="s">
        <v>35</v>
      </c>
      <c r="B19" s="30">
        <f>IF(B15&lt;&gt;0,ROUND((B15-1)*B18,2),0)</f>
        <v>148014.45</v>
      </c>
      <c r="C19" s="30">
        <f aca="true" t="shared" si="5" ref="C19:N19">IF(C15&lt;&gt;0,ROUND((C15-1)*C18,2),0)</f>
        <v>114440.7</v>
      </c>
      <c r="D19" s="30">
        <f t="shared" si="5"/>
        <v>103358.4</v>
      </c>
      <c r="E19" s="30">
        <f t="shared" si="5"/>
        <v>21611.84</v>
      </c>
      <c r="F19" s="30">
        <f t="shared" si="5"/>
        <v>141951.09</v>
      </c>
      <c r="G19" s="30">
        <f t="shared" si="5"/>
        <v>158928.87</v>
      </c>
      <c r="H19" s="30">
        <f t="shared" si="5"/>
        <v>29977.73</v>
      </c>
      <c r="I19" s="30">
        <f t="shared" si="5"/>
        <v>97407.74</v>
      </c>
      <c r="J19" s="30">
        <f t="shared" si="5"/>
        <v>99626.67</v>
      </c>
      <c r="K19" s="30">
        <f t="shared" si="5"/>
        <v>125085.05</v>
      </c>
      <c r="L19" s="30">
        <f t="shared" si="5"/>
        <v>133236.01</v>
      </c>
      <c r="M19" s="30">
        <f t="shared" si="5"/>
        <v>60189.23</v>
      </c>
      <c r="N19" s="30">
        <f t="shared" si="5"/>
        <v>32158.9</v>
      </c>
      <c r="O19" s="30">
        <f t="shared" si="4"/>
        <v>1265986.6800000002</v>
      </c>
      <c r="W19" s="62"/>
    </row>
    <row r="20" spans="1:15" ht="18.75" customHeight="1">
      <c r="A20" s="26" t="s">
        <v>36</v>
      </c>
      <c r="B20" s="30">
        <v>18464.41</v>
      </c>
      <c r="C20" s="30">
        <v>12804.69</v>
      </c>
      <c r="D20" s="30">
        <v>9505.16</v>
      </c>
      <c r="E20" s="30">
        <v>3460.97</v>
      </c>
      <c r="F20" s="30">
        <v>8935.32</v>
      </c>
      <c r="G20" s="30">
        <v>13523.35</v>
      </c>
      <c r="H20" s="30">
        <v>1682.41</v>
      </c>
      <c r="I20" s="30">
        <v>9150.06</v>
      </c>
      <c r="J20" s="30">
        <v>10983.35</v>
      </c>
      <c r="K20" s="30">
        <v>16645.91</v>
      </c>
      <c r="L20" s="30">
        <v>16294.28</v>
      </c>
      <c r="M20" s="30">
        <v>9057.98</v>
      </c>
      <c r="N20" s="30">
        <v>3043.1</v>
      </c>
      <c r="O20" s="30">
        <f t="shared" si="4"/>
        <v>133550.99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-1359.36</v>
      </c>
      <c r="E23" s="30">
        <v>-212.82</v>
      </c>
      <c r="F23" s="30">
        <v>0</v>
      </c>
      <c r="G23" s="30">
        <v>0</v>
      </c>
      <c r="H23" s="30">
        <v>-562.73</v>
      </c>
      <c r="I23" s="30">
        <v>0</v>
      </c>
      <c r="J23" s="30">
        <v>-4419.02</v>
      </c>
      <c r="K23" s="30">
        <v>-335.95</v>
      </c>
      <c r="L23" s="30">
        <v>0</v>
      </c>
      <c r="M23" s="30">
        <v>0</v>
      </c>
      <c r="N23" s="30">
        <v>0</v>
      </c>
      <c r="O23" s="30">
        <f t="shared" si="4"/>
        <v>-7112.36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-19320.4</v>
      </c>
      <c r="C27" s="30">
        <f>+C28+C30+C41+C42+C45-C46</f>
        <v>-16447.2</v>
      </c>
      <c r="D27" s="30">
        <f t="shared" si="6"/>
        <v>-16027.03</v>
      </c>
      <c r="E27" s="30">
        <f t="shared" si="6"/>
        <v>-1940.4</v>
      </c>
      <c r="F27" s="30">
        <f t="shared" si="6"/>
        <v>-9526</v>
      </c>
      <c r="G27" s="30">
        <f t="shared" si="6"/>
        <v>-13068</v>
      </c>
      <c r="H27" s="30">
        <f t="shared" si="6"/>
        <v>-2450.8100000000004</v>
      </c>
      <c r="I27" s="30">
        <f t="shared" si="6"/>
        <v>-17270</v>
      </c>
      <c r="J27" s="30">
        <f t="shared" si="6"/>
        <v>-13420</v>
      </c>
      <c r="K27" s="30">
        <f t="shared" si="6"/>
        <v>-15228.4</v>
      </c>
      <c r="L27" s="30">
        <f t="shared" si="6"/>
        <v>-10731.6</v>
      </c>
      <c r="M27" s="30">
        <f t="shared" si="6"/>
        <v>-4043.6</v>
      </c>
      <c r="N27" s="30">
        <f t="shared" si="6"/>
        <v>-2855.6</v>
      </c>
      <c r="O27" s="30">
        <f t="shared" si="6"/>
        <v>-142329.04</v>
      </c>
    </row>
    <row r="28" spans="1:15" ht="18.75" customHeight="1">
      <c r="A28" s="26" t="s">
        <v>40</v>
      </c>
      <c r="B28" s="31">
        <f>+B29</f>
        <v>-19320.4</v>
      </c>
      <c r="C28" s="31">
        <f>+C29</f>
        <v>-16447.2</v>
      </c>
      <c r="D28" s="31">
        <f aca="true" t="shared" si="7" ref="D28:O28">+D29</f>
        <v>-14894</v>
      </c>
      <c r="E28" s="31">
        <f t="shared" si="7"/>
        <v>-1940.4</v>
      </c>
      <c r="F28" s="31">
        <f t="shared" si="7"/>
        <v>-9526</v>
      </c>
      <c r="G28" s="31">
        <f t="shared" si="7"/>
        <v>-13068</v>
      </c>
      <c r="H28" s="31">
        <f t="shared" si="7"/>
        <v>-2208.8</v>
      </c>
      <c r="I28" s="31">
        <f t="shared" si="7"/>
        <v>-17270</v>
      </c>
      <c r="J28" s="31">
        <f t="shared" si="7"/>
        <v>-13420</v>
      </c>
      <c r="K28" s="31">
        <f t="shared" si="7"/>
        <v>-15228.4</v>
      </c>
      <c r="L28" s="31">
        <f t="shared" si="7"/>
        <v>-10731.6</v>
      </c>
      <c r="M28" s="31">
        <f t="shared" si="7"/>
        <v>-4043.6</v>
      </c>
      <c r="N28" s="31">
        <f t="shared" si="7"/>
        <v>-2855.6</v>
      </c>
      <c r="O28" s="31">
        <f t="shared" si="7"/>
        <v>-140954</v>
      </c>
    </row>
    <row r="29" spans="1:26" ht="18.75" customHeight="1">
      <c r="A29" s="27" t="s">
        <v>41</v>
      </c>
      <c r="B29" s="16">
        <f>ROUND((-B9)*$G$3,2)</f>
        <v>-19320.4</v>
      </c>
      <c r="C29" s="16">
        <f aca="true" t="shared" si="8" ref="C29:N29">ROUND((-C9)*$G$3,2)</f>
        <v>-16447.2</v>
      </c>
      <c r="D29" s="16">
        <f t="shared" si="8"/>
        <v>-14894</v>
      </c>
      <c r="E29" s="16">
        <f t="shared" si="8"/>
        <v>-1940.4</v>
      </c>
      <c r="F29" s="16">
        <f t="shared" si="8"/>
        <v>-9526</v>
      </c>
      <c r="G29" s="16">
        <f t="shared" si="8"/>
        <v>-13068</v>
      </c>
      <c r="H29" s="16">
        <f t="shared" si="8"/>
        <v>-2208.8</v>
      </c>
      <c r="I29" s="16">
        <f t="shared" si="8"/>
        <v>-17270</v>
      </c>
      <c r="J29" s="16">
        <f t="shared" si="8"/>
        <v>-13420</v>
      </c>
      <c r="K29" s="16">
        <f t="shared" si="8"/>
        <v>-15228.4</v>
      </c>
      <c r="L29" s="16">
        <f t="shared" si="8"/>
        <v>-10731.6</v>
      </c>
      <c r="M29" s="16">
        <f t="shared" si="8"/>
        <v>-4043.6</v>
      </c>
      <c r="N29" s="16">
        <f t="shared" si="8"/>
        <v>-2855.6</v>
      </c>
      <c r="O29" s="32">
        <f aca="true" t="shared" si="9" ref="O29:O46">SUM(B29:N29)</f>
        <v>-140954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-1133.03</v>
      </c>
      <c r="E41" s="35">
        <v>0</v>
      </c>
      <c r="F41" s="35">
        <v>0</v>
      </c>
      <c r="G41" s="35">
        <v>0</v>
      </c>
      <c r="H41" s="35">
        <v>-242.01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-1375.04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367008.76</v>
      </c>
      <c r="C44" s="36">
        <f t="shared" si="11"/>
        <v>245806.40999999997</v>
      </c>
      <c r="D44" s="36">
        <f t="shared" si="11"/>
        <v>235934.42</v>
      </c>
      <c r="E44" s="36">
        <f t="shared" si="11"/>
        <v>71145.14</v>
      </c>
      <c r="F44" s="36">
        <f t="shared" si="11"/>
        <v>255445.95</v>
      </c>
      <c r="G44" s="36">
        <f t="shared" si="11"/>
        <v>297448.14999999997</v>
      </c>
      <c r="H44" s="36">
        <f t="shared" si="11"/>
        <v>52747.08000000001</v>
      </c>
      <c r="I44" s="36">
        <f t="shared" si="11"/>
        <v>236302.92</v>
      </c>
      <c r="J44" s="36">
        <f t="shared" si="11"/>
        <v>226013.08000000002</v>
      </c>
      <c r="K44" s="36">
        <f t="shared" si="11"/>
        <v>314208.19999999995</v>
      </c>
      <c r="L44" s="36">
        <f t="shared" si="11"/>
        <v>303543.71</v>
      </c>
      <c r="M44" s="36">
        <f t="shared" si="11"/>
        <v>152771.84000000003</v>
      </c>
      <c r="N44" s="36">
        <f t="shared" si="11"/>
        <v>70734.12999999999</v>
      </c>
      <c r="O44" s="36">
        <f>SUM(B44:N44)</f>
        <v>2829109.7899999996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367008.76</v>
      </c>
      <c r="C50" s="51">
        <f t="shared" si="12"/>
        <v>245806.40999999997</v>
      </c>
      <c r="D50" s="51">
        <f t="shared" si="12"/>
        <v>235934.42</v>
      </c>
      <c r="E50" s="51">
        <f t="shared" si="12"/>
        <v>71145.14</v>
      </c>
      <c r="F50" s="51">
        <f t="shared" si="12"/>
        <v>255445.94</v>
      </c>
      <c r="G50" s="51">
        <f t="shared" si="12"/>
        <v>297448.15</v>
      </c>
      <c r="H50" s="51">
        <f t="shared" si="12"/>
        <v>52747.08</v>
      </c>
      <c r="I50" s="51">
        <f t="shared" si="12"/>
        <v>236302.91</v>
      </c>
      <c r="J50" s="51">
        <f t="shared" si="12"/>
        <v>226013.08</v>
      </c>
      <c r="K50" s="51">
        <f t="shared" si="12"/>
        <v>314208.2</v>
      </c>
      <c r="L50" s="51">
        <f t="shared" si="12"/>
        <v>303543.71</v>
      </c>
      <c r="M50" s="51">
        <f t="shared" si="12"/>
        <v>152771.84</v>
      </c>
      <c r="N50" s="51">
        <f t="shared" si="12"/>
        <v>70734.12</v>
      </c>
      <c r="O50" s="36">
        <f t="shared" si="12"/>
        <v>2829109.76</v>
      </c>
      <c r="Q50"/>
    </row>
    <row r="51" spans="1:18" ht="18.75" customHeight="1">
      <c r="A51" s="26" t="s">
        <v>57</v>
      </c>
      <c r="B51" s="51">
        <v>309503.93</v>
      </c>
      <c r="C51" s="51">
        <v>183331.33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492835.26</v>
      </c>
      <c r="P51"/>
      <c r="Q51"/>
      <c r="R51" s="43"/>
    </row>
    <row r="52" spans="1:16" ht="18.75" customHeight="1">
      <c r="A52" s="26" t="s">
        <v>58</v>
      </c>
      <c r="B52" s="51">
        <v>57504.83</v>
      </c>
      <c r="C52" s="52">
        <v>62475.08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119979.91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235934.42</v>
      </c>
      <c r="E53" s="52">
        <v>0</v>
      </c>
      <c r="F53" s="52">
        <v>0</v>
      </c>
      <c r="G53" s="52">
        <v>0</v>
      </c>
      <c r="H53" s="51">
        <v>52747.08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288681.5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71145.14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71145.14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255445.94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255445.94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297448.15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297448.15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236302.91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236302.91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226013.08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226013.08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314208.2</v>
      </c>
      <c r="L59" s="31">
        <v>303543.71</v>
      </c>
      <c r="M59" s="52">
        <v>0</v>
      </c>
      <c r="N59" s="52">
        <v>0</v>
      </c>
      <c r="O59" s="36">
        <f t="shared" si="13"/>
        <v>617751.91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152771.84</v>
      </c>
      <c r="N60" s="52">
        <v>0</v>
      </c>
      <c r="O60" s="36">
        <f t="shared" si="13"/>
        <v>152771.84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70734.12</v>
      </c>
      <c r="O61" s="55">
        <f t="shared" si="13"/>
        <v>70734.12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2021-03-25T16:50:50Z</dcterms:modified>
  <cp:category/>
  <cp:version/>
  <cp:contentType/>
  <cp:contentStatus/>
</cp:coreProperties>
</file>