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<sst xmlns="http://schemas.openxmlformats.org/spreadsheetml/2006/main" count="79" uniqueCount="76">
  <si>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</si>
  <si>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</si>
  <si>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</si>
  <si>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</si>
  <si>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</si>
  <si>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</si>
  <si>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</si>
  <si>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</si>
  <si>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</si>
  <si>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</si>
  <si>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</si>
  <si>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</si>
  <si>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</si>
  <si>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</si>
  <si>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</si>
  <si>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</si>
  <si>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</si>
  <si>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</si>
  <si>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</si>
  <si>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</si>
  <si>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</si>
  <si>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</si>
  <si>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</si>
  <si>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</si>
  <si>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</si>
  <si>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</si>
  <si>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</si>
  <si>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</si>
  <si>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</si>
  <si>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</si>
  <si>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</si>
  <si>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</si>
  <si>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</si>
  <si>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</si>
  <si>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</si>
  <si>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</si>
  <si>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</si>
  <si>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</si>
  <si>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</si>
  <si>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</si>
  <si>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</si>
  <si>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</si>
  <si>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</si>
  <si>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</si>
  <si>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</si>
  <si>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</si>
  <si>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</si>
  <si>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</si>
  <si>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</si>
  <si>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</si>
  <si>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</si>
  <si>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</si>
  <si>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</si>
  <si>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</si>
  <si>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</si>
  <si>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</si>
  <si>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</si>
  <si>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</si>
  <si>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</si>
  <si>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</si>
  <si>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</si>
  <si>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</si>
  <si>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</si>
  <si>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</si>
  <si>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</si>
  <si>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</si>
  <si>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</si>
  <si>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</si>
  <si>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</si>
  <si>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</si>
  <si>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</si>
  <si>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</si>
  <si>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</si>
  <si>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20/03/21 - VENCIMENTO 26/03/21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</si>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</sst>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159947</v>
      </c>
      <c r="C7" s="9">
        <f t="shared" si="0"/>
        <v>101835</v>
      </c>
      <c r="D7" s="9">
        <f t="shared" si="0"/>
        <v>123085</v>
      </c>
      <c r="E7" s="9">
        <f t="shared" si="0"/>
        <v>25252</v>
      </c>
      <c r="F7" s="9">
        <f t="shared" si="0"/>
        <v>79019</v>
      </c>
      <c r="G7" s="9">
        <f t="shared" si="0"/>
        <v>126752</v>
      </c>
      <c r="H7" s="9">
        <f t="shared" si="0"/>
        <v>17667</v>
      </c>
      <c r="I7" s="9">
        <f t="shared" si="0"/>
        <v>106059</v>
      </c>
      <c r="J7" s="9">
        <f t="shared" si="0"/>
        <v>97819</v>
      </c>
      <c r="K7" s="9">
        <f t="shared" si="0"/>
        <v>139624</v>
      </c>
      <c r="L7" s="9">
        <f t="shared" si="0"/>
        <v>107501</v>
      </c>
      <c r="M7" s="9">
        <f t="shared" si="0"/>
        <v>46228</v>
      </c>
      <c r="N7" s="9">
        <f t="shared" si="0"/>
        <v>26126</v>
      </c>
      <c r="O7" s="9">
        <f t="shared" si="0"/>
        <v>1156914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8324</v>
      </c>
      <c r="C8" s="11">
        <f t="shared" si="1"/>
        <v>6641</v>
      </c>
      <c r="D8" s="11">
        <f t="shared" si="1"/>
        <v>6079</v>
      </c>
      <c r="E8" s="11">
        <f t="shared" si="1"/>
        <v>1039</v>
      </c>
      <c r="F8" s="11">
        <f t="shared" si="1"/>
        <v>3556</v>
      </c>
      <c r="G8" s="11">
        <f t="shared" si="1"/>
        <v>5571</v>
      </c>
      <c r="H8" s="11">
        <f t="shared" si="1"/>
        <v>1091</v>
      </c>
      <c r="I8" s="11">
        <f t="shared" si="1"/>
        <v>7631</v>
      </c>
      <c r="J8" s="11">
        <f t="shared" si="1"/>
        <v>5188</v>
      </c>
      <c r="K8" s="11">
        <f t="shared" si="1"/>
        <v>5528</v>
      </c>
      <c r="L8" s="11">
        <f t="shared" si="1"/>
        <v>4407</v>
      </c>
      <c r="M8" s="11">
        <f t="shared" si="1"/>
        <v>1932</v>
      </c>
      <c r="N8" s="11">
        <f t="shared" si="1"/>
        <v>1429</v>
      </c>
      <c r="O8" s="11">
        <f t="shared" si="1"/>
        <v>58416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8324</v>
      </c>
      <c r="C9" s="11">
        <v>6641</v>
      </c>
      <c r="D9" s="11">
        <v>6079</v>
      </c>
      <c r="E9" s="11">
        <v>1039</v>
      </c>
      <c r="F9" s="11">
        <v>3556</v>
      </c>
      <c r="G9" s="11">
        <v>5571</v>
      </c>
      <c r="H9" s="11">
        <v>1089</v>
      </c>
      <c r="I9" s="11">
        <v>7630</v>
      </c>
      <c r="J9" s="11">
        <v>5188</v>
      </c>
      <c r="K9" s="11">
        <v>5526</v>
      </c>
      <c r="L9" s="11">
        <v>4407</v>
      </c>
      <c r="M9" s="11">
        <v>1930</v>
      </c>
      <c r="N9" s="11">
        <v>1429</v>
      </c>
      <c r="O9" s="11">
        <f>SUM(B9:N9)</f>
        <v>58409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2</v>
      </c>
      <c r="L10" s="13">
        <v>0</v>
      </c>
      <c r="M10" s="13">
        <v>2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151623</v>
      </c>
      <c r="C11" s="13">
        <v>95194</v>
      </c>
      <c r="D11" s="13">
        <v>117006</v>
      </c>
      <c r="E11" s="13">
        <v>24213</v>
      </c>
      <c r="F11" s="13">
        <v>75463</v>
      </c>
      <c r="G11" s="13">
        <v>121181</v>
      </c>
      <c r="H11" s="13">
        <v>16576</v>
      </c>
      <c r="I11" s="13">
        <v>98428</v>
      </c>
      <c r="J11" s="13">
        <v>92631</v>
      </c>
      <c r="K11" s="13">
        <v>134096</v>
      </c>
      <c r="L11" s="13">
        <v>103094</v>
      </c>
      <c r="M11" s="13">
        <v>44296</v>
      </c>
      <c r="N11" s="13">
        <v>24697</v>
      </c>
      <c r="O11" s="11">
        <f>SUM(B11:N11)</f>
        <v>1098498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1.876157146659299</v>
      </c>
      <c r="C15" s="19">
        <v>1.995025508128198</v>
      </c>
      <c r="D15" s="19">
        <v>1.832039858070408</v>
      </c>
      <c r="E15" s="19">
        <v>1.488973554085613</v>
      </c>
      <c r="F15" s="19">
        <v>2.44374351551722</v>
      </c>
      <c r="G15" s="19">
        <v>2.40358419979978</v>
      </c>
      <c r="H15" s="19">
        <v>2.505642436399768</v>
      </c>
      <c r="I15" s="19">
        <v>1.869969609113215</v>
      </c>
      <c r="J15" s="19">
        <v>1.843208543395251</v>
      </c>
      <c r="K15" s="19">
        <v>1.808842464394091</v>
      </c>
      <c r="L15" s="19">
        <v>1.980064985572886</v>
      </c>
      <c r="M15" s="19">
        <v>1.96489912671992</v>
      </c>
      <c r="N15" s="19">
        <v>2.069098355660854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739669.47</v>
      </c>
      <c r="C17" s="24">
        <f aca="true" t="shared" si="2" ref="C17:N17">C18+C19+C20+C21+C22+C23+C24+C25</f>
        <v>503060.32</v>
      </c>
      <c r="D17" s="24">
        <f t="shared" si="2"/>
        <v>482140.07999999996</v>
      </c>
      <c r="E17" s="24">
        <f t="shared" si="2"/>
        <v>140847.66999999998</v>
      </c>
      <c r="F17" s="24">
        <f t="shared" si="2"/>
        <v>474203.88999999996</v>
      </c>
      <c r="G17" s="24">
        <f t="shared" si="2"/>
        <v>622813.94</v>
      </c>
      <c r="H17" s="24">
        <f t="shared" si="2"/>
        <v>119668.66000000002</v>
      </c>
      <c r="I17" s="24">
        <f t="shared" si="2"/>
        <v>495370.8</v>
      </c>
      <c r="J17" s="24">
        <f t="shared" si="2"/>
        <v>434823.7099999999</v>
      </c>
      <c r="K17" s="24">
        <f t="shared" si="2"/>
        <v>595179.72</v>
      </c>
      <c r="L17" s="24">
        <f t="shared" si="2"/>
        <v>572529.09</v>
      </c>
      <c r="M17" s="24">
        <f t="shared" si="2"/>
        <v>293892.28</v>
      </c>
      <c r="N17" s="24">
        <f t="shared" si="2"/>
        <v>150495.94</v>
      </c>
      <c r="O17" s="24">
        <f>O18+O19+O20+O21+O22+O23+O24+O25</f>
        <v>5624695.569999999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352715.12</v>
      </c>
      <c r="C18" s="30">
        <f t="shared" si="3"/>
        <v>231929.21</v>
      </c>
      <c r="D18" s="30">
        <f t="shared" si="3"/>
        <v>245788.44</v>
      </c>
      <c r="E18" s="30">
        <f t="shared" si="3"/>
        <v>86263.36</v>
      </c>
      <c r="F18" s="30">
        <f t="shared" si="3"/>
        <v>182826.26</v>
      </c>
      <c r="G18" s="30">
        <f t="shared" si="3"/>
        <v>241082.3</v>
      </c>
      <c r="H18" s="30">
        <f t="shared" si="3"/>
        <v>45056.15</v>
      </c>
      <c r="I18" s="30">
        <f t="shared" si="3"/>
        <v>239629.7</v>
      </c>
      <c r="J18" s="30">
        <f t="shared" si="3"/>
        <v>222450.19</v>
      </c>
      <c r="K18" s="30">
        <f t="shared" si="3"/>
        <v>300345.19</v>
      </c>
      <c r="L18" s="30">
        <f t="shared" si="3"/>
        <v>263183.95</v>
      </c>
      <c r="M18" s="30">
        <f t="shared" si="3"/>
        <v>130742.03</v>
      </c>
      <c r="N18" s="30">
        <f t="shared" si="3"/>
        <v>66775.44</v>
      </c>
      <c r="O18" s="30">
        <f aca="true" t="shared" si="4" ref="O18:O25">SUM(B18:N18)</f>
        <v>2608787.34</v>
      </c>
    </row>
    <row r="19" spans="1:23" ht="18.75" customHeight="1">
      <c r="A19" s="26" t="s">
        <v>35</v>
      </c>
      <c r="B19" s="30">
        <f>IF(B15&lt;&gt;0,ROUND((B15-1)*B18,2),0)</f>
        <v>309033.87</v>
      </c>
      <c r="C19" s="30">
        <f aca="true" t="shared" si="5" ref="C19:N19">IF(C15&lt;&gt;0,ROUND((C15-1)*C18,2),0)</f>
        <v>230775.48</v>
      </c>
      <c r="D19" s="30">
        <f t="shared" si="5"/>
        <v>204505.78</v>
      </c>
      <c r="E19" s="30">
        <f t="shared" si="5"/>
        <v>42180.5</v>
      </c>
      <c r="F19" s="30">
        <f t="shared" si="5"/>
        <v>263954.23</v>
      </c>
      <c r="G19" s="30">
        <f t="shared" si="5"/>
        <v>338379.31</v>
      </c>
      <c r="H19" s="30">
        <f t="shared" si="5"/>
        <v>67838.45</v>
      </c>
      <c r="I19" s="30">
        <f t="shared" si="5"/>
        <v>208470.56</v>
      </c>
      <c r="J19" s="30">
        <f t="shared" si="5"/>
        <v>187571.9</v>
      </c>
      <c r="K19" s="30">
        <f t="shared" si="5"/>
        <v>242931.94</v>
      </c>
      <c r="L19" s="30">
        <f t="shared" si="5"/>
        <v>257937.37</v>
      </c>
      <c r="M19" s="30">
        <f t="shared" si="5"/>
        <v>126152.87</v>
      </c>
      <c r="N19" s="30">
        <f t="shared" si="5"/>
        <v>71389.51</v>
      </c>
      <c r="O19" s="30">
        <f t="shared" si="4"/>
        <v>2551121.7699999996</v>
      </c>
      <c r="W19" s="62"/>
    </row>
    <row r="20" spans="1:15" ht="18.75" customHeight="1">
      <c r="A20" s="26" t="s">
        <v>36</v>
      </c>
      <c r="B20" s="30">
        <v>27006.14</v>
      </c>
      <c r="C20" s="30">
        <v>21341.48</v>
      </c>
      <c r="D20" s="30">
        <v>14221.22</v>
      </c>
      <c r="E20" s="30">
        <v>4729.41</v>
      </c>
      <c r="F20" s="30">
        <v>11344.37</v>
      </c>
      <c r="G20" s="30">
        <v>17976.6</v>
      </c>
      <c r="H20" s="30">
        <v>2530.77</v>
      </c>
      <c r="I20" s="30">
        <v>12222.25</v>
      </c>
      <c r="J20" s="30">
        <v>15321.04</v>
      </c>
      <c r="K20" s="30">
        <v>20486.89</v>
      </c>
      <c r="L20" s="30">
        <v>22608.85</v>
      </c>
      <c r="M20" s="30">
        <v>11807.93</v>
      </c>
      <c r="N20" s="30">
        <v>4023.65</v>
      </c>
      <c r="O20" s="30">
        <f t="shared" si="4"/>
        <v>185620.59999999998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-148.32</v>
      </c>
      <c r="D23" s="30">
        <v>-1812.48</v>
      </c>
      <c r="E23" s="30">
        <v>-425.64</v>
      </c>
      <c r="F23" s="30">
        <v>-76.84</v>
      </c>
      <c r="G23" s="30">
        <v>-165.88</v>
      </c>
      <c r="H23" s="30">
        <v>-803.9</v>
      </c>
      <c r="I23" s="30">
        <v>0</v>
      </c>
      <c r="J23" s="30">
        <v>-4266.64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-7699.700000000001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-36625.6</v>
      </c>
      <c r="C27" s="30">
        <f>+C28+C30+C41+C42+C45-C46</f>
        <v>-29220.4</v>
      </c>
      <c r="D27" s="30">
        <f t="shared" si="6"/>
        <v>-29031.519999999997</v>
      </c>
      <c r="E27" s="30">
        <f t="shared" si="6"/>
        <v>-4571.6</v>
      </c>
      <c r="F27" s="30">
        <f t="shared" si="6"/>
        <v>-15646.4</v>
      </c>
      <c r="G27" s="30">
        <f t="shared" si="6"/>
        <v>-24512.4</v>
      </c>
      <c r="H27" s="30">
        <f t="shared" si="6"/>
        <v>-5355.97</v>
      </c>
      <c r="I27" s="30">
        <f t="shared" si="6"/>
        <v>-33572</v>
      </c>
      <c r="J27" s="30">
        <f t="shared" si="6"/>
        <v>-22827.2</v>
      </c>
      <c r="K27" s="30">
        <f t="shared" si="6"/>
        <v>-24314.4</v>
      </c>
      <c r="L27" s="30">
        <f t="shared" si="6"/>
        <v>-19390.8</v>
      </c>
      <c r="M27" s="30">
        <f t="shared" si="6"/>
        <v>-8492</v>
      </c>
      <c r="N27" s="30">
        <f t="shared" si="6"/>
        <v>-6287.6</v>
      </c>
      <c r="O27" s="30">
        <f t="shared" si="6"/>
        <v>-259847.89</v>
      </c>
    </row>
    <row r="28" spans="1:15" ht="18.75" customHeight="1">
      <c r="A28" s="26" t="s">
        <v>40</v>
      </c>
      <c r="B28" s="31">
        <f>+B29</f>
        <v>-36625.6</v>
      </c>
      <c r="C28" s="31">
        <f>+C29</f>
        <v>-29220.4</v>
      </c>
      <c r="D28" s="31">
        <f aca="true" t="shared" si="7" ref="D28:O28">+D29</f>
        <v>-26747.6</v>
      </c>
      <c r="E28" s="31">
        <f t="shared" si="7"/>
        <v>-4571.6</v>
      </c>
      <c r="F28" s="31">
        <f t="shared" si="7"/>
        <v>-15646.4</v>
      </c>
      <c r="G28" s="31">
        <f t="shared" si="7"/>
        <v>-24512.4</v>
      </c>
      <c r="H28" s="31">
        <f t="shared" si="7"/>
        <v>-4791.6</v>
      </c>
      <c r="I28" s="31">
        <f t="shared" si="7"/>
        <v>-33572</v>
      </c>
      <c r="J28" s="31">
        <f t="shared" si="7"/>
        <v>-22827.2</v>
      </c>
      <c r="K28" s="31">
        <f t="shared" si="7"/>
        <v>-24314.4</v>
      </c>
      <c r="L28" s="31">
        <f t="shared" si="7"/>
        <v>-19390.8</v>
      </c>
      <c r="M28" s="31">
        <f t="shared" si="7"/>
        <v>-8492</v>
      </c>
      <c r="N28" s="31">
        <f t="shared" si="7"/>
        <v>-6287.6</v>
      </c>
      <c r="O28" s="31">
        <f t="shared" si="7"/>
        <v>-256999.6</v>
      </c>
    </row>
    <row r="29" spans="1:26" ht="18.75" customHeight="1">
      <c r="A29" s="27" t="s">
        <v>41</v>
      </c>
      <c r="B29" s="16">
        <f>ROUND((-B9)*$G$3,2)</f>
        <v>-36625.6</v>
      </c>
      <c r="C29" s="16">
        <f aca="true" t="shared" si="8" ref="C29:N29">ROUND((-C9)*$G$3,2)</f>
        <v>-29220.4</v>
      </c>
      <c r="D29" s="16">
        <f t="shared" si="8"/>
        <v>-26747.6</v>
      </c>
      <c r="E29" s="16">
        <f t="shared" si="8"/>
        <v>-4571.6</v>
      </c>
      <c r="F29" s="16">
        <f t="shared" si="8"/>
        <v>-15646.4</v>
      </c>
      <c r="G29" s="16">
        <f t="shared" si="8"/>
        <v>-24512.4</v>
      </c>
      <c r="H29" s="16">
        <f t="shared" si="8"/>
        <v>-4791.6</v>
      </c>
      <c r="I29" s="16">
        <f t="shared" si="8"/>
        <v>-33572</v>
      </c>
      <c r="J29" s="16">
        <f t="shared" si="8"/>
        <v>-22827.2</v>
      </c>
      <c r="K29" s="16">
        <f t="shared" si="8"/>
        <v>-24314.4</v>
      </c>
      <c r="L29" s="16">
        <f t="shared" si="8"/>
        <v>-19390.8</v>
      </c>
      <c r="M29" s="16">
        <f t="shared" si="8"/>
        <v>-8492</v>
      </c>
      <c r="N29" s="16">
        <f t="shared" si="8"/>
        <v>-6287.6</v>
      </c>
      <c r="O29" s="32">
        <f aca="true" t="shared" si="9" ref="O29:O46">SUM(B29:N29)</f>
        <v>-256999.6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-2283.92</v>
      </c>
      <c r="E41" s="35">
        <v>0</v>
      </c>
      <c r="F41" s="35">
        <v>0</v>
      </c>
      <c r="G41" s="35">
        <v>0</v>
      </c>
      <c r="H41" s="35">
        <v>-564.37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-2848.29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703043.87</v>
      </c>
      <c r="C44" s="36">
        <f t="shared" si="11"/>
        <v>473839.92</v>
      </c>
      <c r="D44" s="36">
        <f t="shared" si="11"/>
        <v>453108.55999999994</v>
      </c>
      <c r="E44" s="36">
        <f t="shared" si="11"/>
        <v>136276.06999999998</v>
      </c>
      <c r="F44" s="36">
        <f t="shared" si="11"/>
        <v>458557.48999999993</v>
      </c>
      <c r="G44" s="36">
        <f t="shared" si="11"/>
        <v>598301.5399999999</v>
      </c>
      <c r="H44" s="36">
        <f t="shared" si="11"/>
        <v>114312.69000000002</v>
      </c>
      <c r="I44" s="36">
        <f t="shared" si="11"/>
        <v>461798.8</v>
      </c>
      <c r="J44" s="36">
        <f t="shared" si="11"/>
        <v>411996.5099999999</v>
      </c>
      <c r="K44" s="36">
        <f t="shared" si="11"/>
        <v>570865.32</v>
      </c>
      <c r="L44" s="36">
        <f t="shared" si="11"/>
        <v>553138.2899999999</v>
      </c>
      <c r="M44" s="36">
        <f t="shared" si="11"/>
        <v>285400.28</v>
      </c>
      <c r="N44" s="36">
        <f t="shared" si="11"/>
        <v>144208.34</v>
      </c>
      <c r="O44" s="36">
        <f>SUM(B44:N44)</f>
        <v>5364847.68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703043.88</v>
      </c>
      <c r="C50" s="51">
        <f t="shared" si="12"/>
        <v>473839.93</v>
      </c>
      <c r="D50" s="51">
        <f t="shared" si="12"/>
        <v>453108.55</v>
      </c>
      <c r="E50" s="51">
        <f t="shared" si="12"/>
        <v>136276.07</v>
      </c>
      <c r="F50" s="51">
        <f t="shared" si="12"/>
        <v>458557.49</v>
      </c>
      <c r="G50" s="51">
        <f t="shared" si="12"/>
        <v>598301.55</v>
      </c>
      <c r="H50" s="51">
        <f t="shared" si="12"/>
        <v>114312.69</v>
      </c>
      <c r="I50" s="51">
        <f t="shared" si="12"/>
        <v>461798.81</v>
      </c>
      <c r="J50" s="51">
        <f t="shared" si="12"/>
        <v>411996.51</v>
      </c>
      <c r="K50" s="51">
        <f t="shared" si="12"/>
        <v>570865.32</v>
      </c>
      <c r="L50" s="51">
        <f t="shared" si="12"/>
        <v>553138.29</v>
      </c>
      <c r="M50" s="51">
        <f t="shared" si="12"/>
        <v>285400.28</v>
      </c>
      <c r="N50" s="51">
        <f t="shared" si="12"/>
        <v>144208.35</v>
      </c>
      <c r="O50" s="36">
        <f t="shared" si="12"/>
        <v>5364847.72</v>
      </c>
      <c r="Q50"/>
    </row>
    <row r="51" spans="1:18" ht="18.75" customHeight="1">
      <c r="A51" s="26" t="s">
        <v>57</v>
      </c>
      <c r="B51" s="51">
        <v>584649.48</v>
      </c>
      <c r="C51" s="51">
        <v>348655.63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933305.11</v>
      </c>
      <c r="P51"/>
      <c r="Q51"/>
      <c r="R51" s="43"/>
    </row>
    <row r="52" spans="1:16" ht="18.75" customHeight="1">
      <c r="A52" s="26" t="s">
        <v>58</v>
      </c>
      <c r="B52" s="51">
        <v>118394.4</v>
      </c>
      <c r="C52" s="51">
        <v>125184.3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243578.7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453108.55</v>
      </c>
      <c r="E53" s="52">
        <v>0</v>
      </c>
      <c r="F53" s="52">
        <v>0</v>
      </c>
      <c r="G53" s="52">
        <v>0</v>
      </c>
      <c r="H53" s="51">
        <v>114312.69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567421.24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136276.07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136276.07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458557.49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458557.49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598301.55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598301.55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461798.81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461798.81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411996.51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411996.51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570865.32</v>
      </c>
      <c r="L59" s="31">
        <v>553138.29</v>
      </c>
      <c r="M59" s="52">
        <v>0</v>
      </c>
      <c r="N59" s="52">
        <v>0</v>
      </c>
      <c r="O59" s="36">
        <f t="shared" si="13"/>
        <v>1124003.6099999999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285400.28</v>
      </c>
      <c r="N60" s="52">
        <v>0</v>
      </c>
      <c r="O60" s="36">
        <f t="shared" si="13"/>
        <v>285400.28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144208.35</v>
      </c>
      <c r="O61" s="55">
        <f t="shared" si="13"/>
        <v>144208.35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2021-03-25T17:35:54Z</dcterms:modified>
  <cp:category/>
  <cp:version/>
  <cp:contentType/>
  <cp:contentStatus/>
</cp:coreProperties>
</file>