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<sst xmlns="http://schemas.openxmlformats.org/spreadsheetml/2006/main" count="79" uniqueCount="76">
  <si>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</si>
  <si>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</si>
  <si>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</si>
  <si>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</si>
  <si>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</si>
  <si>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</si>
  <si>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</si>
  <si>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</si>
  <si>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</si>
  <si>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</si>
  <si>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</si>
  <si>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</si>
  <si>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</si>
  <si>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</si>
  <si>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</si>
  <si>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</si>
  <si>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</si>
  <si>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</si>
  <si>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</si>
  <si>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</si>
  <si>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</si>
  <si>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</si>
  <si>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</si>
  <si>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</si>
  <si>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</si>
  <si>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</si>
  <si>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</si>
  <si>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</si>
  <si>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</si>
  <si>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</si>
  <si>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</si>
  <si>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</si>
  <si>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</si>
  <si>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</si>
  <si>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</si>
  <si>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</si>
  <si>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</si>
  <si>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</si>
  <si>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</si>
  <si>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</si>
  <si>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</si>
  <si>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</si>
  <si>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</si>
  <si>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</si>
  <si>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</si>
  <si>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</si>
  <si>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</si>
  <si>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</si>
  <si>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</si>
  <si>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</si>
  <si>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</si>
  <si>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</si>
  <si>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</si>
  <si>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</si>
  <si>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</si>
  <si>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</si>
  <si>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</si>
  <si>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</si>
  <si>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</si>
  <si>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</si>
  <si>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</si>
  <si>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</si>
  <si>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</si>
  <si>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</si>
  <si>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</si>
  <si>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</si>
  <si>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</si>
  <si>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</si>
  <si>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</si>
  <si>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</si>
  <si>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</si>
  <si>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</si>
  <si>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</si>
  <si>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19/03/21 - VENCIMENTO 26/03/21</t>
  </si>
  <si>
    <t>5.3. Revisão de Remuneração pelo Transporte Coletivo (1)</t>
  </si>
  <si>
    <t>Nota: (1) Revisões de passageiros, fator de transição, frota parada, ar-condicionado e frota não disponibilizada, mês de fevereiro/21, todos os lotes. Total de passageiros transportados revisão fev/21 744.162 passageiros. Revisões do período de 19/03 a 03/12/20, lotes D3 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</si>
</sst>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5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236379</v>
      </c>
      <c r="C7" s="9">
        <f t="shared" si="0"/>
        <v>163233</v>
      </c>
      <c r="D7" s="9">
        <f t="shared" si="0"/>
        <v>188091</v>
      </c>
      <c r="E7" s="9">
        <f t="shared" si="0"/>
        <v>38143</v>
      </c>
      <c r="F7" s="9">
        <f t="shared" si="0"/>
        <v>127922</v>
      </c>
      <c r="G7" s="9">
        <f t="shared" si="0"/>
        <v>212545</v>
      </c>
      <c r="H7" s="9">
        <f t="shared" si="0"/>
        <v>32349</v>
      </c>
      <c r="I7" s="9">
        <f t="shared" si="0"/>
        <v>172302</v>
      </c>
      <c r="J7" s="9">
        <f t="shared" si="0"/>
        <v>154395</v>
      </c>
      <c r="K7" s="9">
        <f t="shared" si="0"/>
        <v>218040</v>
      </c>
      <c r="L7" s="9">
        <f t="shared" si="0"/>
        <v>164425</v>
      </c>
      <c r="M7" s="9">
        <f t="shared" si="0"/>
        <v>76671</v>
      </c>
      <c r="N7" s="9">
        <f t="shared" si="0"/>
        <v>45129</v>
      </c>
      <c r="O7" s="9">
        <f t="shared" si="0"/>
        <v>1829624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9909</v>
      </c>
      <c r="C8" s="11">
        <f t="shared" si="1"/>
        <v>8714</v>
      </c>
      <c r="D8" s="11">
        <f t="shared" si="1"/>
        <v>7318</v>
      </c>
      <c r="E8" s="11">
        <f t="shared" si="1"/>
        <v>1220</v>
      </c>
      <c r="F8" s="11">
        <f t="shared" si="1"/>
        <v>4749</v>
      </c>
      <c r="G8" s="11">
        <f t="shared" si="1"/>
        <v>7700</v>
      </c>
      <c r="H8" s="11">
        <f t="shared" si="1"/>
        <v>1710</v>
      </c>
      <c r="I8" s="11">
        <f t="shared" si="1"/>
        <v>9680</v>
      </c>
      <c r="J8" s="11">
        <f t="shared" si="1"/>
        <v>6734</v>
      </c>
      <c r="K8" s="11">
        <f t="shared" si="1"/>
        <v>6646</v>
      </c>
      <c r="L8" s="11">
        <f t="shared" si="1"/>
        <v>5110</v>
      </c>
      <c r="M8" s="11">
        <f t="shared" si="1"/>
        <v>2844</v>
      </c>
      <c r="N8" s="11">
        <f t="shared" si="1"/>
        <v>2376</v>
      </c>
      <c r="O8" s="11">
        <f t="shared" si="1"/>
        <v>74710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9909</v>
      </c>
      <c r="C9" s="11">
        <v>8714</v>
      </c>
      <c r="D9" s="11">
        <v>7318</v>
      </c>
      <c r="E9" s="11">
        <v>1220</v>
      </c>
      <c r="F9" s="11">
        <v>4749</v>
      </c>
      <c r="G9" s="11">
        <v>7700</v>
      </c>
      <c r="H9" s="11">
        <v>1708</v>
      </c>
      <c r="I9" s="11">
        <v>9680</v>
      </c>
      <c r="J9" s="11">
        <v>6734</v>
      </c>
      <c r="K9" s="11">
        <v>6636</v>
      </c>
      <c r="L9" s="11">
        <v>5110</v>
      </c>
      <c r="M9" s="11">
        <v>2838</v>
      </c>
      <c r="N9" s="11">
        <v>2376</v>
      </c>
      <c r="O9" s="11">
        <f>SUM(B9:N9)</f>
        <v>74692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10</v>
      </c>
      <c r="L10" s="13">
        <v>0</v>
      </c>
      <c r="M10" s="13">
        <v>6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226470</v>
      </c>
      <c r="C11" s="13">
        <v>154519</v>
      </c>
      <c r="D11" s="13">
        <v>180773</v>
      </c>
      <c r="E11" s="13">
        <v>36923</v>
      </c>
      <c r="F11" s="13">
        <v>123173</v>
      </c>
      <c r="G11" s="13">
        <v>204845</v>
      </c>
      <c r="H11" s="13">
        <v>30639</v>
      </c>
      <c r="I11" s="13">
        <v>162622</v>
      </c>
      <c r="J11" s="13">
        <v>147661</v>
      </c>
      <c r="K11" s="13">
        <v>211394</v>
      </c>
      <c r="L11" s="13">
        <v>159315</v>
      </c>
      <c r="M11" s="13">
        <v>73827</v>
      </c>
      <c r="N11" s="13">
        <v>42753</v>
      </c>
      <c r="O11" s="11">
        <f>SUM(B11:N11)</f>
        <v>1754914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1.87936429004544</v>
      </c>
      <c r="C15" s="19">
        <v>1.99954945909788</v>
      </c>
      <c r="D15" s="19">
        <v>1.810020174544363</v>
      </c>
      <c r="E15" s="19">
        <v>1.51378977603701</v>
      </c>
      <c r="F15" s="19">
        <v>2.449520720748566</v>
      </c>
      <c r="G15" s="19">
        <v>2.385910770674818</v>
      </c>
      <c r="H15" s="19">
        <v>2.66365581331734</v>
      </c>
      <c r="I15" s="19">
        <v>1.869969609113215</v>
      </c>
      <c r="J15" s="19">
        <v>1.909545123090718</v>
      </c>
      <c r="K15" s="19">
        <v>1.795216587050223</v>
      </c>
      <c r="L15" s="19">
        <v>1.919450746485805</v>
      </c>
      <c r="M15" s="19">
        <v>1.96489912671992</v>
      </c>
      <c r="N15" s="19">
        <v>2.069098355660854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1066571.5899999999</v>
      </c>
      <c r="C17" s="24">
        <f aca="true" t="shared" si="2" ref="C17:N17">C18+C19+C20+C21+C22+C23+C24+C25</f>
        <v>788248.3899999999</v>
      </c>
      <c r="D17" s="24">
        <f t="shared" si="2"/>
        <v>715210.02</v>
      </c>
      <c r="E17" s="24">
        <f t="shared" si="2"/>
        <v>211719.17</v>
      </c>
      <c r="F17" s="24">
        <f t="shared" si="2"/>
        <v>756915.15</v>
      </c>
      <c r="G17" s="24">
        <f t="shared" si="2"/>
        <v>1017154.97</v>
      </c>
      <c r="H17" s="24">
        <f t="shared" si="2"/>
        <v>228619.5</v>
      </c>
      <c r="I17" s="24">
        <f t="shared" si="2"/>
        <v>777302.95</v>
      </c>
      <c r="J17" s="24">
        <f t="shared" si="2"/>
        <v>703936.6399999999</v>
      </c>
      <c r="K17" s="24">
        <f t="shared" si="2"/>
        <v>905505.1799999999</v>
      </c>
      <c r="L17" s="24">
        <f t="shared" si="2"/>
        <v>831765.1199999999</v>
      </c>
      <c r="M17" s="24">
        <f t="shared" si="2"/>
        <v>464871.67000000004</v>
      </c>
      <c r="N17" s="24">
        <f t="shared" si="2"/>
        <v>254329.75</v>
      </c>
      <c r="O17" s="24">
        <f>O18+O19+O20+O21+O22+O23+O24+O25</f>
        <v>8722150.099999998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521262.97</v>
      </c>
      <c r="C18" s="30">
        <f t="shared" si="3"/>
        <v>371763.16</v>
      </c>
      <c r="D18" s="30">
        <f t="shared" si="3"/>
        <v>375598.92</v>
      </c>
      <c r="E18" s="30">
        <f t="shared" si="3"/>
        <v>130300.3</v>
      </c>
      <c r="F18" s="30">
        <f t="shared" si="3"/>
        <v>295973.13</v>
      </c>
      <c r="G18" s="30">
        <f t="shared" si="3"/>
        <v>404260.59</v>
      </c>
      <c r="H18" s="30">
        <f t="shared" si="3"/>
        <v>82499.65</v>
      </c>
      <c r="I18" s="30">
        <f t="shared" si="3"/>
        <v>389299.14</v>
      </c>
      <c r="J18" s="30">
        <f t="shared" si="3"/>
        <v>351109.67</v>
      </c>
      <c r="K18" s="30">
        <f t="shared" si="3"/>
        <v>469025.84</v>
      </c>
      <c r="L18" s="30">
        <f t="shared" si="3"/>
        <v>402545.29</v>
      </c>
      <c r="M18" s="30">
        <f t="shared" si="3"/>
        <v>216840.92</v>
      </c>
      <c r="N18" s="30">
        <f t="shared" si="3"/>
        <v>115345.21</v>
      </c>
      <c r="O18" s="30">
        <f aca="true" t="shared" si="4" ref="O18:O25">SUM(B18:N18)</f>
        <v>4125824.7899999996</v>
      </c>
    </row>
    <row r="19" spans="1:23" ht="18.75" customHeight="1">
      <c r="A19" s="26" t="s">
        <v>35</v>
      </c>
      <c r="B19" s="30">
        <f>IF(B15&lt;&gt;0,ROUND((B15-1)*B18,2),0)</f>
        <v>458380.04</v>
      </c>
      <c r="C19" s="30">
        <f aca="true" t="shared" si="5" ref="C19:N19">IF(C15&lt;&gt;0,ROUND((C15-1)*C18,2),0)</f>
        <v>371595.67</v>
      </c>
      <c r="D19" s="30">
        <f t="shared" si="5"/>
        <v>304242.7</v>
      </c>
      <c r="E19" s="30">
        <f t="shared" si="5"/>
        <v>66946.96</v>
      </c>
      <c r="F19" s="30">
        <f t="shared" si="5"/>
        <v>429019.18</v>
      </c>
      <c r="G19" s="30">
        <f t="shared" si="5"/>
        <v>560269.11</v>
      </c>
      <c r="H19" s="30">
        <f t="shared" si="5"/>
        <v>137251.02</v>
      </c>
      <c r="I19" s="30">
        <f t="shared" si="5"/>
        <v>338678.42</v>
      </c>
      <c r="J19" s="30">
        <f t="shared" si="5"/>
        <v>319350.09</v>
      </c>
      <c r="K19" s="30">
        <f t="shared" si="5"/>
        <v>372977.13</v>
      </c>
      <c r="L19" s="30">
        <f t="shared" si="5"/>
        <v>370120.57</v>
      </c>
      <c r="M19" s="30">
        <f t="shared" si="5"/>
        <v>209229.61</v>
      </c>
      <c r="N19" s="30">
        <f t="shared" si="5"/>
        <v>123315.37</v>
      </c>
      <c r="O19" s="30">
        <f t="shared" si="4"/>
        <v>4061375.869999999</v>
      </c>
      <c r="W19" s="62"/>
    </row>
    <row r="20" spans="1:15" ht="18.75" customHeight="1">
      <c r="A20" s="26" t="s">
        <v>36</v>
      </c>
      <c r="B20" s="30">
        <v>36014.24</v>
      </c>
      <c r="C20" s="30">
        <v>25801.25</v>
      </c>
      <c r="D20" s="30">
        <v>18121.36</v>
      </c>
      <c r="E20" s="30">
        <v>6726.57</v>
      </c>
      <c r="F20" s="30">
        <v>15766.97</v>
      </c>
      <c r="G20" s="30">
        <v>27581.3</v>
      </c>
      <c r="H20" s="30">
        <v>4062.81</v>
      </c>
      <c r="I20" s="30">
        <v>14277.1</v>
      </c>
      <c r="J20" s="30">
        <v>22853.45</v>
      </c>
      <c r="K20" s="30">
        <v>32422.46</v>
      </c>
      <c r="L20" s="30">
        <v>31424.44</v>
      </c>
      <c r="M20" s="30">
        <v>13611.69</v>
      </c>
      <c r="N20" s="30">
        <v>7361.83</v>
      </c>
      <c r="O20" s="30">
        <f t="shared" si="4"/>
        <v>256025.47000000003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-2190.08</v>
      </c>
      <c r="E23" s="30">
        <v>-354.7</v>
      </c>
      <c r="F23" s="30">
        <v>0</v>
      </c>
      <c r="G23" s="30">
        <v>-497.64</v>
      </c>
      <c r="H23" s="30">
        <v>-241.17</v>
      </c>
      <c r="I23" s="30">
        <v>0</v>
      </c>
      <c r="J23" s="30">
        <v>-3123.79</v>
      </c>
      <c r="K23" s="30">
        <v>-335.95</v>
      </c>
      <c r="L23" s="30">
        <v>-1124.1</v>
      </c>
      <c r="M23" s="30">
        <v>0</v>
      </c>
      <c r="N23" s="30">
        <v>0</v>
      </c>
      <c r="O23" s="30">
        <f t="shared" si="4"/>
        <v>-7941.589999999998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-45922.29</v>
      </c>
      <c r="C27" s="30">
        <f>+C28+C30+C41+C42+C45-C46</f>
        <v>-38909.03</v>
      </c>
      <c r="D27" s="30">
        <f t="shared" si="6"/>
        <v>-32805.87</v>
      </c>
      <c r="E27" s="30">
        <f t="shared" si="6"/>
        <v>-1989.7600000000002</v>
      </c>
      <c r="F27" s="30">
        <f t="shared" si="6"/>
        <v>18876.120000000003</v>
      </c>
      <c r="G27" s="30">
        <f t="shared" si="6"/>
        <v>-36729.36</v>
      </c>
      <c r="H27" s="30">
        <f t="shared" si="6"/>
        <v>-136035.24000000002</v>
      </c>
      <c r="I27" s="30">
        <f t="shared" si="6"/>
        <v>-39337.39</v>
      </c>
      <c r="J27" s="30">
        <f t="shared" si="6"/>
        <v>-25645.61</v>
      </c>
      <c r="K27" s="30">
        <f t="shared" si="6"/>
        <v>18615.18</v>
      </c>
      <c r="L27" s="30">
        <f t="shared" si="6"/>
        <v>-2741.8300000000017</v>
      </c>
      <c r="M27" s="30">
        <f t="shared" si="6"/>
        <v>-11944.85</v>
      </c>
      <c r="N27" s="30">
        <f t="shared" si="6"/>
        <v>-7918.49</v>
      </c>
      <c r="O27" s="30">
        <f t="shared" si="6"/>
        <v>-342488.42000000004</v>
      </c>
    </row>
    <row r="28" spans="1:15" ht="18.75" customHeight="1">
      <c r="A28" s="26" t="s">
        <v>40</v>
      </c>
      <c r="B28" s="31">
        <f>+B29</f>
        <v>-43599.6</v>
      </c>
      <c r="C28" s="31">
        <f>+C29</f>
        <v>-38341.6</v>
      </c>
      <c r="D28" s="31">
        <f aca="true" t="shared" si="7" ref="D28:O28">+D29</f>
        <v>-32199.2</v>
      </c>
      <c r="E28" s="31">
        <f t="shared" si="7"/>
        <v>-5368</v>
      </c>
      <c r="F28" s="31">
        <f t="shared" si="7"/>
        <v>-20895.6</v>
      </c>
      <c r="G28" s="31">
        <f t="shared" si="7"/>
        <v>-33880</v>
      </c>
      <c r="H28" s="31">
        <f t="shared" si="7"/>
        <v>-7515.2</v>
      </c>
      <c r="I28" s="31">
        <f t="shared" si="7"/>
        <v>-42592</v>
      </c>
      <c r="J28" s="31">
        <f t="shared" si="7"/>
        <v>-29629.6</v>
      </c>
      <c r="K28" s="31">
        <f t="shared" si="7"/>
        <v>-29198.4</v>
      </c>
      <c r="L28" s="31">
        <f t="shared" si="7"/>
        <v>-22484</v>
      </c>
      <c r="M28" s="31">
        <f t="shared" si="7"/>
        <v>-12487.2</v>
      </c>
      <c r="N28" s="31">
        <f t="shared" si="7"/>
        <v>-10454.4</v>
      </c>
      <c r="O28" s="31">
        <f t="shared" si="7"/>
        <v>-328644.80000000005</v>
      </c>
    </row>
    <row r="29" spans="1:26" ht="18.75" customHeight="1">
      <c r="A29" s="27" t="s">
        <v>41</v>
      </c>
      <c r="B29" s="16">
        <f>ROUND((-B9)*$G$3,2)</f>
        <v>-43599.6</v>
      </c>
      <c r="C29" s="16">
        <f aca="true" t="shared" si="8" ref="C29:N29">ROUND((-C9)*$G$3,2)</f>
        <v>-38341.6</v>
      </c>
      <c r="D29" s="16">
        <f t="shared" si="8"/>
        <v>-32199.2</v>
      </c>
      <c r="E29" s="16">
        <f t="shared" si="8"/>
        <v>-5368</v>
      </c>
      <c r="F29" s="16">
        <f t="shared" si="8"/>
        <v>-20895.6</v>
      </c>
      <c r="G29" s="16">
        <f t="shared" si="8"/>
        <v>-33880</v>
      </c>
      <c r="H29" s="16">
        <f t="shared" si="8"/>
        <v>-7515.2</v>
      </c>
      <c r="I29" s="16">
        <f t="shared" si="8"/>
        <v>-42592</v>
      </c>
      <c r="J29" s="16">
        <f t="shared" si="8"/>
        <v>-29629.6</v>
      </c>
      <c r="K29" s="16">
        <f t="shared" si="8"/>
        <v>-29198.4</v>
      </c>
      <c r="L29" s="16">
        <f t="shared" si="8"/>
        <v>-22484</v>
      </c>
      <c r="M29" s="16">
        <f t="shared" si="8"/>
        <v>-12487.2</v>
      </c>
      <c r="N29" s="16">
        <f t="shared" si="8"/>
        <v>-10454.4</v>
      </c>
      <c r="O29" s="32">
        <f aca="true" t="shared" si="9" ref="O29:O46">SUM(B29:N29)</f>
        <v>-328644.80000000005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-2322.69</v>
      </c>
      <c r="C41" s="35">
        <v>-567.43</v>
      </c>
      <c r="D41" s="35">
        <v>-606.6700000000001</v>
      </c>
      <c r="E41" s="35">
        <v>3378.24</v>
      </c>
      <c r="F41" s="35">
        <v>39771.72</v>
      </c>
      <c r="G41" s="35">
        <v>-2849.36</v>
      </c>
      <c r="H41" s="35">
        <v>1479.96</v>
      </c>
      <c r="I41" s="35">
        <v>3254.61</v>
      </c>
      <c r="J41" s="35">
        <v>3983.99</v>
      </c>
      <c r="K41" s="35">
        <v>47813.58</v>
      </c>
      <c r="L41" s="35">
        <v>19742.17</v>
      </c>
      <c r="M41" s="35">
        <v>542.35</v>
      </c>
      <c r="N41" s="35">
        <v>2535.91</v>
      </c>
      <c r="O41" s="33">
        <f t="shared" si="9"/>
        <v>116156.38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1020649.2999999998</v>
      </c>
      <c r="C44" s="36">
        <f t="shared" si="11"/>
        <v>749339.3599999999</v>
      </c>
      <c r="D44" s="36">
        <f t="shared" si="11"/>
        <v>682404.15</v>
      </c>
      <c r="E44" s="36">
        <f t="shared" si="11"/>
        <v>209729.41</v>
      </c>
      <c r="F44" s="36">
        <f t="shared" si="11"/>
        <v>775791.27</v>
      </c>
      <c r="G44" s="36">
        <f t="shared" si="11"/>
        <v>980425.61</v>
      </c>
      <c r="H44" s="36">
        <f t="shared" si="11"/>
        <v>92584.25999999998</v>
      </c>
      <c r="I44" s="36">
        <f t="shared" si="11"/>
        <v>737965.5599999999</v>
      </c>
      <c r="J44" s="36">
        <f t="shared" si="11"/>
        <v>678291.0299999999</v>
      </c>
      <c r="K44" s="36">
        <f t="shared" si="11"/>
        <v>924120.36</v>
      </c>
      <c r="L44" s="36">
        <f t="shared" si="11"/>
        <v>829023.2899999999</v>
      </c>
      <c r="M44" s="36">
        <f t="shared" si="11"/>
        <v>452926.82000000007</v>
      </c>
      <c r="N44" s="36">
        <f t="shared" si="11"/>
        <v>246411.26</v>
      </c>
      <c r="O44" s="36">
        <f>SUM(B44:N44)</f>
        <v>8379661.68</v>
      </c>
      <c r="P44" s="43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1020649.31</v>
      </c>
      <c r="C50" s="51">
        <f t="shared" si="12"/>
        <v>749339.3500000001</v>
      </c>
      <c r="D50" s="51">
        <f t="shared" si="12"/>
        <v>682404.15</v>
      </c>
      <c r="E50" s="51">
        <f t="shared" si="12"/>
        <v>209729.41999999998</v>
      </c>
      <c r="F50" s="51">
        <f t="shared" si="12"/>
        <v>775791.2800000001</v>
      </c>
      <c r="G50" s="51">
        <f t="shared" si="12"/>
        <v>980425.61</v>
      </c>
      <c r="H50" s="51">
        <f t="shared" si="12"/>
        <v>92584.27</v>
      </c>
      <c r="I50" s="51">
        <f t="shared" si="12"/>
        <v>737965.5499999999</v>
      </c>
      <c r="J50" s="51">
        <f t="shared" si="12"/>
        <v>678291.03</v>
      </c>
      <c r="K50" s="51">
        <f t="shared" si="12"/>
        <v>924120.3599999999</v>
      </c>
      <c r="L50" s="51">
        <f t="shared" si="12"/>
        <v>829023.28</v>
      </c>
      <c r="M50" s="51">
        <f t="shared" si="12"/>
        <v>452926.82999999996</v>
      </c>
      <c r="N50" s="51">
        <f t="shared" si="12"/>
        <v>246411.27</v>
      </c>
      <c r="O50" s="36">
        <f t="shared" si="12"/>
        <v>8379661.71</v>
      </c>
      <c r="Q50"/>
    </row>
    <row r="51" spans="1:18" ht="18.75" customHeight="1">
      <c r="A51" s="26" t="s">
        <v>57</v>
      </c>
      <c r="B51" s="51">
        <v>844704.81</v>
      </c>
      <c r="C51" s="51">
        <v>548392.7100000001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1393097.52</v>
      </c>
      <c r="P51"/>
      <c r="Q51"/>
      <c r="R51" s="43"/>
    </row>
    <row r="52" spans="1:16" ht="18.75" customHeight="1">
      <c r="A52" s="26" t="s">
        <v>58</v>
      </c>
      <c r="B52" s="51">
        <v>175944.5</v>
      </c>
      <c r="C52" s="51">
        <v>200946.64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376891.14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682404.15</v>
      </c>
      <c r="E53" s="52">
        <v>0</v>
      </c>
      <c r="F53" s="52">
        <v>0</v>
      </c>
      <c r="G53" s="52">
        <v>0</v>
      </c>
      <c r="H53" s="51">
        <v>92584.27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774988.42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209729.41999999998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209729.41999999998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775791.2800000001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775791.2800000001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980425.61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980425.61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737965.5499999999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737965.5499999999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678291.03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678291.03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924120.3599999999</v>
      </c>
      <c r="L59" s="31">
        <v>829023.28</v>
      </c>
      <c r="M59" s="52">
        <v>0</v>
      </c>
      <c r="N59" s="52">
        <v>0</v>
      </c>
      <c r="O59" s="36">
        <f t="shared" si="13"/>
        <v>1753143.64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452926.82999999996</v>
      </c>
      <c r="N60" s="52">
        <v>0</v>
      </c>
      <c r="O60" s="36">
        <f t="shared" si="13"/>
        <v>452926.82999999996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246411.27</v>
      </c>
      <c r="O61" s="55">
        <f t="shared" si="13"/>
        <v>246411.27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 s="68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 s="68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2021-03-25T17:31:49Z</dcterms:modified>
  <cp:category/>
  <cp:version/>
  <cp:contentType/>
  <cp:contentStatus/>
</cp:coreProperties>
</file>