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<sst xmlns="http://schemas.openxmlformats.org/spreadsheetml/2006/main" count="79" uniqueCount="76">
  <si>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</si>
  <si>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</si>
  <si>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</si>
  <si>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</si>
  <si>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</si>
  <si>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</si>
  <si>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</si>
  <si>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</si>
  <si>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</si>
  <si>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</si>
  <si>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</si>
  <si>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</si>
  <si>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</si>
  <si>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</si>
  <si>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</si>
  <si>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</si>
  <si>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</si>
  <si>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</si>
  <si>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</si>
  <si>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</si>
  <si>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</si>
  <si>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</si>
  <si>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</si>
  <si>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</si>
  <si>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</si>
  <si>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</si>
  <si>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</si>
  <si>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</si>
  <si>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</si>
  <si>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</si>
  <si>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</si>
  <si>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</si>
  <si>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</si>
  <si>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</si>
  <si>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</si>
  <si>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</si>
  <si>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</si>
  <si>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</si>
  <si>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</si>
  <si>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</si>
  <si>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</si>
  <si>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</si>
  <si>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</si>
  <si>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</si>
  <si>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</si>
  <si>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</si>
  <si>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</si>
  <si>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</si>
  <si>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</si>
  <si>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</si>
  <si>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</si>
  <si>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</si>
  <si>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</si>
  <si>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</si>
  <si>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</si>
  <si>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</si>
  <si>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</si>
  <si>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</si>
  <si>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</si>
  <si>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</si>
  <si>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</si>
  <si>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</si>
  <si>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</si>
  <si>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</si>
  <si>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</si>
  <si>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</si>
  <si>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</si>
  <si>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</si>
  <si>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</si>
  <si>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</si>
  <si>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</si>
  <si>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</si>
  <si>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</si>
  <si>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17/03/21 - VENCIMENTO 24/03/21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</si>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</sst>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235821</v>
      </c>
      <c r="C7" s="9">
        <f t="shared" si="0"/>
        <v>164560</v>
      </c>
      <c r="D7" s="9">
        <f t="shared" si="0"/>
        <v>187759</v>
      </c>
      <c r="E7" s="9">
        <f t="shared" si="0"/>
        <v>38804</v>
      </c>
      <c r="F7" s="9">
        <f t="shared" si="0"/>
        <v>121334</v>
      </c>
      <c r="G7" s="9">
        <f t="shared" si="0"/>
        <v>213988</v>
      </c>
      <c r="H7" s="9">
        <f t="shared" si="0"/>
        <v>32297</v>
      </c>
      <c r="I7" s="9">
        <f t="shared" si="0"/>
        <v>170259</v>
      </c>
      <c r="J7" s="9">
        <f t="shared" si="0"/>
        <v>150675</v>
      </c>
      <c r="K7" s="9">
        <f t="shared" si="0"/>
        <v>213727</v>
      </c>
      <c r="L7" s="9">
        <f t="shared" si="0"/>
        <v>161588</v>
      </c>
      <c r="M7" s="9">
        <f t="shared" si="0"/>
        <v>75758</v>
      </c>
      <c r="N7" s="9">
        <f t="shared" si="0"/>
        <v>46112</v>
      </c>
      <c r="O7" s="9">
        <f t="shared" si="0"/>
        <v>1812682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8857</v>
      </c>
      <c r="C8" s="11">
        <f t="shared" si="1"/>
        <v>8125</v>
      </c>
      <c r="D8" s="11">
        <f t="shared" si="1"/>
        <v>6471</v>
      </c>
      <c r="E8" s="11">
        <f t="shared" si="1"/>
        <v>1087</v>
      </c>
      <c r="F8" s="11">
        <f t="shared" si="1"/>
        <v>4100</v>
      </c>
      <c r="G8" s="11">
        <f t="shared" si="1"/>
        <v>7173</v>
      </c>
      <c r="H8" s="11">
        <f t="shared" si="1"/>
        <v>1602</v>
      </c>
      <c r="I8" s="11">
        <f t="shared" si="1"/>
        <v>8822</v>
      </c>
      <c r="J8" s="11">
        <f t="shared" si="1"/>
        <v>6210</v>
      </c>
      <c r="K8" s="11">
        <f t="shared" si="1"/>
        <v>5739</v>
      </c>
      <c r="L8" s="11">
        <f t="shared" si="1"/>
        <v>4684</v>
      </c>
      <c r="M8" s="11">
        <f t="shared" si="1"/>
        <v>2618</v>
      </c>
      <c r="N8" s="11">
        <f t="shared" si="1"/>
        <v>2047</v>
      </c>
      <c r="O8" s="11">
        <f t="shared" si="1"/>
        <v>67535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8857</v>
      </c>
      <c r="C9" s="11">
        <v>8125</v>
      </c>
      <c r="D9" s="11">
        <v>6471</v>
      </c>
      <c r="E9" s="11">
        <v>1087</v>
      </c>
      <c r="F9" s="11">
        <v>4100</v>
      </c>
      <c r="G9" s="11">
        <v>7173</v>
      </c>
      <c r="H9" s="11">
        <v>1600</v>
      </c>
      <c r="I9" s="11">
        <v>8817</v>
      </c>
      <c r="J9" s="11">
        <v>6210</v>
      </c>
      <c r="K9" s="11">
        <v>5734</v>
      </c>
      <c r="L9" s="11">
        <v>4684</v>
      </c>
      <c r="M9" s="11">
        <v>2613</v>
      </c>
      <c r="N9" s="11">
        <v>2047</v>
      </c>
      <c r="O9" s="11">
        <f>SUM(B9:N9)</f>
        <v>67518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5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226964</v>
      </c>
      <c r="C11" s="13">
        <v>156435</v>
      </c>
      <c r="D11" s="13">
        <v>181288</v>
      </c>
      <c r="E11" s="13">
        <v>37717</v>
      </c>
      <c r="F11" s="13">
        <v>117234</v>
      </c>
      <c r="G11" s="13">
        <v>206815</v>
      </c>
      <c r="H11" s="13">
        <v>30695</v>
      </c>
      <c r="I11" s="13">
        <v>161437</v>
      </c>
      <c r="J11" s="13">
        <v>144465</v>
      </c>
      <c r="K11" s="13">
        <v>207988</v>
      </c>
      <c r="L11" s="13">
        <v>156904</v>
      </c>
      <c r="M11" s="13">
        <v>73140</v>
      </c>
      <c r="N11" s="13">
        <v>44065</v>
      </c>
      <c r="O11" s="11">
        <f>SUM(B11:N11)</f>
        <v>1745147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1.851010009380922</v>
      </c>
      <c r="C15" s="19">
        <v>1.956031528559264</v>
      </c>
      <c r="D15" s="19">
        <v>1.767840351840007</v>
      </c>
      <c r="E15" s="19">
        <v>1.454735947734346</v>
      </c>
      <c r="F15" s="19">
        <v>2.569742629679357</v>
      </c>
      <c r="G15" s="19">
        <v>2.349958465074268</v>
      </c>
      <c r="H15" s="19">
        <v>2.604560504441601</v>
      </c>
      <c r="I15" s="19">
        <v>1.862835334952128</v>
      </c>
      <c r="J15" s="19">
        <v>1.862482236705189</v>
      </c>
      <c r="K15" s="19">
        <v>1.801536637161136</v>
      </c>
      <c r="L15" s="19">
        <v>1.914918614359055</v>
      </c>
      <c r="M15" s="19">
        <v>1.957570170699094</v>
      </c>
      <c r="N15" s="19">
        <v>2.003488024278945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1049319.93</v>
      </c>
      <c r="C17" s="24">
        <f aca="true" t="shared" si="2" ref="C17:N17">C18+C19+C20+C21+C22+C23+C24+C25</f>
        <v>777575.2500000001</v>
      </c>
      <c r="D17" s="24">
        <f t="shared" si="2"/>
        <v>698118.5800000001</v>
      </c>
      <c r="E17" s="24">
        <f t="shared" si="2"/>
        <v>207340.04</v>
      </c>
      <c r="F17" s="24">
        <f t="shared" si="2"/>
        <v>753212.7999999999</v>
      </c>
      <c r="G17" s="24">
        <f t="shared" si="2"/>
        <v>1009056.49</v>
      </c>
      <c r="H17" s="24">
        <f t="shared" si="2"/>
        <v>223253.32000000004</v>
      </c>
      <c r="I17" s="24">
        <f t="shared" si="2"/>
        <v>765493.25</v>
      </c>
      <c r="J17" s="24">
        <f t="shared" si="2"/>
        <v>670443.4000000001</v>
      </c>
      <c r="K17" s="24">
        <f t="shared" si="2"/>
        <v>892340.7</v>
      </c>
      <c r="L17" s="24">
        <f t="shared" si="2"/>
        <v>816642.63</v>
      </c>
      <c r="M17" s="24">
        <f t="shared" si="2"/>
        <v>458517.2699999999</v>
      </c>
      <c r="N17" s="24">
        <f t="shared" si="2"/>
        <v>251728.45</v>
      </c>
      <c r="O17" s="24">
        <f>O18+O19+O20+O21+O22+O23+O24+O25</f>
        <v>8573042.11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520032.47</v>
      </c>
      <c r="C18" s="30">
        <f t="shared" si="3"/>
        <v>374785.4</v>
      </c>
      <c r="D18" s="30">
        <f t="shared" si="3"/>
        <v>374935.95</v>
      </c>
      <c r="E18" s="30">
        <f t="shared" si="3"/>
        <v>132558.34</v>
      </c>
      <c r="F18" s="30">
        <f t="shared" si="3"/>
        <v>280730.48</v>
      </c>
      <c r="G18" s="30">
        <f t="shared" si="3"/>
        <v>407005.18</v>
      </c>
      <c r="H18" s="30">
        <f t="shared" si="3"/>
        <v>82367.04</v>
      </c>
      <c r="I18" s="30">
        <f t="shared" si="3"/>
        <v>384683.18</v>
      </c>
      <c r="J18" s="30">
        <f t="shared" si="3"/>
        <v>342650.02</v>
      </c>
      <c r="K18" s="30">
        <f t="shared" si="3"/>
        <v>459748.15</v>
      </c>
      <c r="L18" s="30">
        <f t="shared" si="3"/>
        <v>395599.74</v>
      </c>
      <c r="M18" s="30">
        <f t="shared" si="3"/>
        <v>214258.78</v>
      </c>
      <c r="N18" s="30">
        <f t="shared" si="3"/>
        <v>117857.66</v>
      </c>
      <c r="O18" s="30">
        <f aca="true" t="shared" si="4" ref="O18:O25">SUM(B18:N18)</f>
        <v>4087212.39</v>
      </c>
    </row>
    <row r="19" spans="1:23" ht="18.75" customHeight="1">
      <c r="A19" s="26" t="s">
        <v>35</v>
      </c>
      <c r="B19" s="30">
        <f>IF(B15&lt;&gt;0,ROUND((B15-1)*B18,2),0)</f>
        <v>442552.84</v>
      </c>
      <c r="C19" s="30">
        <f aca="true" t="shared" si="5" ref="C19:N19">IF(C15&lt;&gt;0,ROUND((C15-1)*C18,2),0)</f>
        <v>358306.66</v>
      </c>
      <c r="D19" s="30">
        <f t="shared" si="5"/>
        <v>287890.95</v>
      </c>
      <c r="E19" s="30">
        <f t="shared" si="5"/>
        <v>60279.04</v>
      </c>
      <c r="F19" s="30">
        <f t="shared" si="5"/>
        <v>440674.6</v>
      </c>
      <c r="G19" s="30">
        <f t="shared" si="5"/>
        <v>549440.09</v>
      </c>
      <c r="H19" s="30">
        <f t="shared" si="5"/>
        <v>132162.9</v>
      </c>
      <c r="I19" s="30">
        <f t="shared" si="5"/>
        <v>331918.24</v>
      </c>
      <c r="J19" s="30">
        <f t="shared" si="5"/>
        <v>295529.56</v>
      </c>
      <c r="K19" s="30">
        <f t="shared" si="5"/>
        <v>368504.99</v>
      </c>
      <c r="L19" s="30">
        <f t="shared" si="5"/>
        <v>361941.57</v>
      </c>
      <c r="M19" s="30">
        <f t="shared" si="5"/>
        <v>205167.82</v>
      </c>
      <c r="N19" s="30">
        <f t="shared" si="5"/>
        <v>118268.75</v>
      </c>
      <c r="O19" s="30">
        <f t="shared" si="4"/>
        <v>3952638.009999999</v>
      </c>
      <c r="W19" s="62"/>
    </row>
    <row r="20" spans="1:15" ht="18.75" customHeight="1">
      <c r="A20" s="26" t="s">
        <v>36</v>
      </c>
      <c r="B20" s="30">
        <v>35820.28</v>
      </c>
      <c r="C20" s="30">
        <v>25469.04</v>
      </c>
      <c r="D20" s="30">
        <v>18195.68</v>
      </c>
      <c r="E20" s="30">
        <v>6828.26</v>
      </c>
      <c r="F20" s="30">
        <v>15651.85</v>
      </c>
      <c r="G20" s="30">
        <v>27235.49</v>
      </c>
      <c r="H20" s="30">
        <v>3997.75</v>
      </c>
      <c r="I20" s="30">
        <v>13843.54</v>
      </c>
      <c r="J20" s="30">
        <v>22554.67</v>
      </c>
      <c r="K20" s="30">
        <v>32671.86</v>
      </c>
      <c r="L20" s="30">
        <v>31426.5</v>
      </c>
      <c r="M20" s="30">
        <v>13901.22</v>
      </c>
      <c r="N20" s="30">
        <v>7294.7</v>
      </c>
      <c r="O20" s="30">
        <f t="shared" si="4"/>
        <v>254890.84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-2341.12</v>
      </c>
      <c r="E23" s="30">
        <v>-425.64</v>
      </c>
      <c r="F23" s="30">
        <v>0</v>
      </c>
      <c r="G23" s="30">
        <v>-165.88</v>
      </c>
      <c r="H23" s="30">
        <v>-321.56</v>
      </c>
      <c r="I23" s="30">
        <v>0</v>
      </c>
      <c r="J23" s="30">
        <v>-4038.07</v>
      </c>
      <c r="K23" s="30">
        <v>0</v>
      </c>
      <c r="L23" s="30">
        <v>-1124.1</v>
      </c>
      <c r="M23" s="30">
        <v>0</v>
      </c>
      <c r="N23" s="30">
        <v>0</v>
      </c>
      <c r="O23" s="30">
        <f t="shared" si="4"/>
        <v>-8564.69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-38970.8</v>
      </c>
      <c r="C27" s="30">
        <f>+C28+C30+C41+C42+C45-C46</f>
        <v>-35750</v>
      </c>
      <c r="D27" s="30">
        <f t="shared" si="6"/>
        <v>-31836.210000000003</v>
      </c>
      <c r="E27" s="30">
        <f t="shared" si="6"/>
        <v>-4782.8</v>
      </c>
      <c r="F27" s="30">
        <f t="shared" si="6"/>
        <v>-18040</v>
      </c>
      <c r="G27" s="30">
        <f t="shared" si="6"/>
        <v>-31561.2</v>
      </c>
      <c r="H27" s="30">
        <f t="shared" si="6"/>
        <v>121877.71</v>
      </c>
      <c r="I27" s="30">
        <f t="shared" si="6"/>
        <v>-38794.8</v>
      </c>
      <c r="J27" s="30">
        <f t="shared" si="6"/>
        <v>-27324</v>
      </c>
      <c r="K27" s="30">
        <f t="shared" si="6"/>
        <v>-25229.6</v>
      </c>
      <c r="L27" s="30">
        <f t="shared" si="6"/>
        <v>-20609.6</v>
      </c>
      <c r="M27" s="30">
        <f t="shared" si="6"/>
        <v>-11497.2</v>
      </c>
      <c r="N27" s="30">
        <f t="shared" si="6"/>
        <v>-9006.8</v>
      </c>
      <c r="O27" s="30">
        <f t="shared" si="6"/>
        <v>-171525.30000000002</v>
      </c>
    </row>
    <row r="28" spans="1:15" ht="18.75" customHeight="1">
      <c r="A28" s="26" t="s">
        <v>40</v>
      </c>
      <c r="B28" s="31">
        <f>+B29</f>
        <v>-38970.8</v>
      </c>
      <c r="C28" s="31">
        <f>+C29</f>
        <v>-35750</v>
      </c>
      <c r="D28" s="31">
        <f aca="true" t="shared" si="7" ref="D28:O28">+D29</f>
        <v>-28472.4</v>
      </c>
      <c r="E28" s="31">
        <f t="shared" si="7"/>
        <v>-4782.8</v>
      </c>
      <c r="F28" s="31">
        <f t="shared" si="7"/>
        <v>-18040</v>
      </c>
      <c r="G28" s="31">
        <f t="shared" si="7"/>
        <v>-31561.2</v>
      </c>
      <c r="H28" s="31">
        <f t="shared" si="7"/>
        <v>-7040</v>
      </c>
      <c r="I28" s="31">
        <f t="shared" si="7"/>
        <v>-38794.8</v>
      </c>
      <c r="J28" s="31">
        <f t="shared" si="7"/>
        <v>-27324</v>
      </c>
      <c r="K28" s="31">
        <f t="shared" si="7"/>
        <v>-25229.6</v>
      </c>
      <c r="L28" s="31">
        <f t="shared" si="7"/>
        <v>-20609.6</v>
      </c>
      <c r="M28" s="31">
        <f t="shared" si="7"/>
        <v>-11497.2</v>
      </c>
      <c r="N28" s="31">
        <f t="shared" si="7"/>
        <v>-9006.8</v>
      </c>
      <c r="O28" s="31">
        <f t="shared" si="7"/>
        <v>-297079.2</v>
      </c>
    </row>
    <row r="29" spans="1:26" ht="18.75" customHeight="1">
      <c r="A29" s="27" t="s">
        <v>41</v>
      </c>
      <c r="B29" s="16">
        <f>ROUND((-B9)*$G$3,2)</f>
        <v>-38970.8</v>
      </c>
      <c r="C29" s="16">
        <f aca="true" t="shared" si="8" ref="C29:N29">ROUND((-C9)*$G$3,2)</f>
        <v>-35750</v>
      </c>
      <c r="D29" s="16">
        <f t="shared" si="8"/>
        <v>-28472.4</v>
      </c>
      <c r="E29" s="16">
        <f t="shared" si="8"/>
        <v>-4782.8</v>
      </c>
      <c r="F29" s="16">
        <f t="shared" si="8"/>
        <v>-18040</v>
      </c>
      <c r="G29" s="16">
        <f t="shared" si="8"/>
        <v>-31561.2</v>
      </c>
      <c r="H29" s="16">
        <f t="shared" si="8"/>
        <v>-7040</v>
      </c>
      <c r="I29" s="16">
        <f t="shared" si="8"/>
        <v>-38794.8</v>
      </c>
      <c r="J29" s="16">
        <f t="shared" si="8"/>
        <v>-27324</v>
      </c>
      <c r="K29" s="16">
        <f t="shared" si="8"/>
        <v>-25229.6</v>
      </c>
      <c r="L29" s="16">
        <f t="shared" si="8"/>
        <v>-20609.6</v>
      </c>
      <c r="M29" s="16">
        <f t="shared" si="8"/>
        <v>-11497.2</v>
      </c>
      <c r="N29" s="16">
        <f t="shared" si="8"/>
        <v>-9006.8</v>
      </c>
      <c r="O29" s="32">
        <f aca="true" t="shared" si="9" ref="O29:O46">SUM(B29:N29)</f>
        <v>-297079.2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-3363.81</v>
      </c>
      <c r="E41" s="35">
        <v>0</v>
      </c>
      <c r="F41" s="35">
        <v>0</v>
      </c>
      <c r="G41" s="35">
        <v>0</v>
      </c>
      <c r="H41" s="35">
        <v>-1082.29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-4446.1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1010349.1299999999</v>
      </c>
      <c r="C44" s="36">
        <f t="shared" si="11"/>
        <v>741825.2500000001</v>
      </c>
      <c r="D44" s="36">
        <f t="shared" si="11"/>
        <v>666282.3700000001</v>
      </c>
      <c r="E44" s="36">
        <f t="shared" si="11"/>
        <v>202557.24000000002</v>
      </c>
      <c r="F44" s="36">
        <f t="shared" si="11"/>
        <v>735172.7999999999</v>
      </c>
      <c r="G44" s="36">
        <f t="shared" si="11"/>
        <v>977495.29</v>
      </c>
      <c r="H44" s="36">
        <f t="shared" si="11"/>
        <v>345131.03</v>
      </c>
      <c r="I44" s="36">
        <f t="shared" si="11"/>
        <v>726698.45</v>
      </c>
      <c r="J44" s="36">
        <f t="shared" si="11"/>
        <v>643119.4000000001</v>
      </c>
      <c r="K44" s="36">
        <f t="shared" si="11"/>
        <v>867111.1</v>
      </c>
      <c r="L44" s="36">
        <f t="shared" si="11"/>
        <v>796033.03</v>
      </c>
      <c r="M44" s="36">
        <f t="shared" si="11"/>
        <v>447020.0699999999</v>
      </c>
      <c r="N44" s="36">
        <f t="shared" si="11"/>
        <v>242721.65000000002</v>
      </c>
      <c r="O44" s="36">
        <f>SUM(B44:N44)</f>
        <v>8401516.81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1010349.13</v>
      </c>
      <c r="C50" s="51">
        <f t="shared" si="12"/>
        <v>741825.25</v>
      </c>
      <c r="D50" s="51">
        <f t="shared" si="12"/>
        <v>666282.37</v>
      </c>
      <c r="E50" s="51">
        <f t="shared" si="12"/>
        <v>202557.25</v>
      </c>
      <c r="F50" s="51">
        <f t="shared" si="12"/>
        <v>735172.79</v>
      </c>
      <c r="G50" s="51">
        <f t="shared" si="12"/>
        <v>977495.28</v>
      </c>
      <c r="H50" s="51">
        <f t="shared" si="12"/>
        <v>345131.03</v>
      </c>
      <c r="I50" s="51">
        <f t="shared" si="12"/>
        <v>726698.46</v>
      </c>
      <c r="J50" s="51">
        <f t="shared" si="12"/>
        <v>643119.39</v>
      </c>
      <c r="K50" s="51">
        <f t="shared" si="12"/>
        <v>867111.09</v>
      </c>
      <c r="L50" s="51">
        <f t="shared" si="12"/>
        <v>796033.03</v>
      </c>
      <c r="M50" s="51">
        <f t="shared" si="12"/>
        <v>447020.06</v>
      </c>
      <c r="N50" s="51">
        <f t="shared" si="12"/>
        <v>242721.65</v>
      </c>
      <c r="O50" s="36">
        <f t="shared" si="12"/>
        <v>8401516.78</v>
      </c>
      <c r="Q50"/>
    </row>
    <row r="51" spans="1:18" ht="18.75" customHeight="1">
      <c r="A51" s="26" t="s">
        <v>57</v>
      </c>
      <c r="B51" s="51">
        <v>842227.34</v>
      </c>
      <c r="C51" s="51">
        <v>539328.98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1381556.3199999998</v>
      </c>
      <c r="P51"/>
      <c r="Q51"/>
      <c r="R51" s="43"/>
    </row>
    <row r="52" spans="1:16" ht="18.75" customHeight="1">
      <c r="A52" s="26" t="s">
        <v>58</v>
      </c>
      <c r="B52" s="51">
        <v>168121.79</v>
      </c>
      <c r="C52" s="51">
        <v>202496.27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370618.06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666282.37</v>
      </c>
      <c r="E53" s="52">
        <v>0</v>
      </c>
      <c r="F53" s="52">
        <v>0</v>
      </c>
      <c r="G53" s="52">
        <v>0</v>
      </c>
      <c r="H53" s="51">
        <v>345131.03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1011413.4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202557.25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202557.25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735172.79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735172.79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977495.28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977495.28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726698.46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726698.46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643119.39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643119.39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867111.09</v>
      </c>
      <c r="L59" s="31">
        <v>796033.03</v>
      </c>
      <c r="M59" s="52">
        <v>0</v>
      </c>
      <c r="N59" s="52">
        <v>0</v>
      </c>
      <c r="O59" s="36">
        <f t="shared" si="13"/>
        <v>1663144.12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447020.06</v>
      </c>
      <c r="N60" s="52">
        <v>0</v>
      </c>
      <c r="O60" s="36">
        <f t="shared" si="13"/>
        <v>447020.06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242721.65</v>
      </c>
      <c r="O61" s="55">
        <f t="shared" si="13"/>
        <v>242721.65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2021-03-23T17:14:32Z</dcterms:modified>
  <cp:category/>
  <cp:version/>
  <cp:contentType/>
  <cp:contentStatus/>
</cp:coreProperties>
</file>