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<sst xmlns="http://schemas.openxmlformats.org/spreadsheetml/2006/main" count="79" uniqueCount="76">
  <si>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</si>
  <si>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</si>
  <si>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</si>
  <si>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</si>
  <si>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</si>
  <si>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</si>
  <si>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</si>
  <si>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</si>
  <si>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</si>
  <si>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</si>
  <si>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</si>
  <si>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</si>
  <si>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</si>
  <si>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</si>
  <si>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</si>
  <si>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</si>
  <si>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</si>
  <si>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</si>
  <si>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</si>
  <si>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</si>
  <si>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</si>
  <si>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</si>
  <si>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</si>
  <si>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</si>
  <si>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</si>
  <si>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</si>
  <si>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</si>
  <si>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</si>
  <si>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</si>
  <si>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</si>
  <si>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</si>
  <si>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</si>
  <si>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</si>
  <si>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</si>
  <si>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</si>
  <si>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</si>
  <si>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</si>
  <si>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</si>
  <si>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</si>
  <si>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</si>
  <si>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</si>
  <si>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</si>
  <si>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</si>
  <si>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</si>
  <si>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</si>
  <si>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</si>
  <si>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</si>
  <si>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</si>
  <si>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</si>
  <si>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</si>
  <si>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</si>
  <si>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</si>
  <si>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</si>
  <si>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</si>
  <si>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</si>
  <si>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</si>
  <si>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</si>
  <si>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</si>
  <si>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</si>
  <si>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</si>
  <si>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</si>
  <si>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</si>
  <si>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</si>
  <si>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</si>
  <si>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</si>
  <si>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</si>
  <si>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</si>
  <si>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</si>
  <si>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</si>
  <si>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</si>
  <si>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</si>
  <si>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</si>
  <si>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</si>
  <si>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09/03/21 - VENCIMENTO 16/03/21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</si>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</sst>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65</xdr:row>
      <xdr:rowOff>0</xdr:rowOff>
    </xdr:from>
    <xdr:to>
      <xdr:col>4</xdr:col>
      <xdr:colOff>866775</xdr:colOff>
      <xdr:row>66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56114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866775</xdr:colOff>
      <xdr:row>66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82850" y="156114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272971</v>
      </c>
      <c r="C7" s="9">
        <f t="shared" si="0"/>
        <v>191813</v>
      </c>
      <c r="D7" s="9">
        <f t="shared" si="0"/>
        <v>216970</v>
      </c>
      <c r="E7" s="9">
        <f t="shared" si="0"/>
        <v>45007</v>
      </c>
      <c r="F7" s="9">
        <f t="shared" si="0"/>
        <v>147799</v>
      </c>
      <c r="G7" s="9">
        <f t="shared" si="0"/>
        <v>241197</v>
      </c>
      <c r="H7" s="9">
        <f t="shared" si="0"/>
        <v>37445</v>
      </c>
      <c r="I7" s="9">
        <f t="shared" si="0"/>
        <v>196476</v>
      </c>
      <c r="J7" s="9">
        <f t="shared" si="0"/>
        <v>174264</v>
      </c>
      <c r="K7" s="9">
        <f t="shared" si="0"/>
        <v>244341</v>
      </c>
      <c r="L7" s="9">
        <f t="shared" si="0"/>
        <v>185177</v>
      </c>
      <c r="M7" s="9">
        <f t="shared" si="0"/>
        <v>85997</v>
      </c>
      <c r="N7" s="9">
        <f t="shared" si="0"/>
        <v>53214</v>
      </c>
      <c r="O7" s="9">
        <f t="shared" si="0"/>
        <v>2092671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11178</v>
      </c>
      <c r="C8" s="11">
        <f t="shared" si="1"/>
        <v>10406</v>
      </c>
      <c r="D8" s="11">
        <f t="shared" si="1"/>
        <v>8710</v>
      </c>
      <c r="E8" s="11">
        <f t="shared" si="1"/>
        <v>1596</v>
      </c>
      <c r="F8" s="11">
        <f t="shared" si="1"/>
        <v>5750</v>
      </c>
      <c r="G8" s="11">
        <f t="shared" si="1"/>
        <v>9121</v>
      </c>
      <c r="H8" s="11">
        <f t="shared" si="1"/>
        <v>1981</v>
      </c>
      <c r="I8" s="11">
        <f t="shared" si="1"/>
        <v>11353</v>
      </c>
      <c r="J8" s="11">
        <f t="shared" si="1"/>
        <v>8092</v>
      </c>
      <c r="K8" s="11">
        <f t="shared" si="1"/>
        <v>7359</v>
      </c>
      <c r="L8" s="11">
        <f t="shared" si="1"/>
        <v>6146</v>
      </c>
      <c r="M8" s="11">
        <f t="shared" si="1"/>
        <v>3428</v>
      </c>
      <c r="N8" s="11">
        <f t="shared" si="1"/>
        <v>2754</v>
      </c>
      <c r="O8" s="11">
        <f t="shared" si="1"/>
        <v>87874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11178</v>
      </c>
      <c r="C9" s="11">
        <v>10406</v>
      </c>
      <c r="D9" s="11">
        <v>8710</v>
      </c>
      <c r="E9" s="11">
        <v>1596</v>
      </c>
      <c r="F9" s="11">
        <v>5750</v>
      </c>
      <c r="G9" s="11">
        <v>9121</v>
      </c>
      <c r="H9" s="11">
        <v>1976</v>
      </c>
      <c r="I9" s="11">
        <v>11352</v>
      </c>
      <c r="J9" s="11">
        <v>8092</v>
      </c>
      <c r="K9" s="11">
        <v>7356</v>
      </c>
      <c r="L9" s="11">
        <v>6146</v>
      </c>
      <c r="M9" s="11">
        <v>3424</v>
      </c>
      <c r="N9" s="11">
        <v>2754</v>
      </c>
      <c r="O9" s="11">
        <f>SUM(B9:N9)</f>
        <v>87861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1</v>
      </c>
      <c r="J10" s="13">
        <v>0</v>
      </c>
      <c r="K10" s="13">
        <v>3</v>
      </c>
      <c r="L10" s="13">
        <v>0</v>
      </c>
      <c r="M10" s="13">
        <v>4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261793</v>
      </c>
      <c r="C11" s="13">
        <v>181407</v>
      </c>
      <c r="D11" s="13">
        <v>208260</v>
      </c>
      <c r="E11" s="13">
        <v>43411</v>
      </c>
      <c r="F11" s="13">
        <v>142049</v>
      </c>
      <c r="G11" s="13">
        <v>232076</v>
      </c>
      <c r="H11" s="13">
        <v>35464</v>
      </c>
      <c r="I11" s="13">
        <v>185123</v>
      </c>
      <c r="J11" s="13">
        <v>166172</v>
      </c>
      <c r="K11" s="13">
        <v>236982</v>
      </c>
      <c r="L11" s="13">
        <v>179031</v>
      </c>
      <c r="M11" s="13">
        <v>82569</v>
      </c>
      <c r="N11" s="13">
        <v>50460</v>
      </c>
      <c r="O11" s="11">
        <f>SUM(B11:N11)</f>
        <v>2004797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1.635608492672292</v>
      </c>
      <c r="C15" s="19">
        <v>1.701431978833095</v>
      </c>
      <c r="D15" s="19">
        <v>1.549475437141913</v>
      </c>
      <c r="E15" s="19">
        <v>1.236567328841304</v>
      </c>
      <c r="F15" s="19">
        <v>2.103231711729677</v>
      </c>
      <c r="G15" s="19">
        <v>2.105670303426502</v>
      </c>
      <c r="H15" s="19">
        <v>2.288775751580808</v>
      </c>
      <c r="I15" s="19">
        <v>1.644096866083114</v>
      </c>
      <c r="J15" s="19">
        <v>1.676839602856575</v>
      </c>
      <c r="K15" s="19">
        <v>1.576499752201519</v>
      </c>
      <c r="L15" s="19">
        <v>1.705146662181595</v>
      </c>
      <c r="M15" s="19">
        <v>1.754008402531296</v>
      </c>
      <c r="N15" s="19">
        <v>1.766256852932527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1071282.91</v>
      </c>
      <c r="C17" s="24">
        <f aca="true" t="shared" si="2" ref="C17:N17">C18+C19+C20+C21+C22+C23+C24+C25</f>
        <v>786981.67</v>
      </c>
      <c r="D17" s="24">
        <f t="shared" si="2"/>
        <v>705696.0100000001</v>
      </c>
      <c r="E17" s="24">
        <f t="shared" si="2"/>
        <v>203999.85000000003</v>
      </c>
      <c r="F17" s="24">
        <f t="shared" si="2"/>
        <v>750216.61</v>
      </c>
      <c r="G17" s="24">
        <f t="shared" si="2"/>
        <v>1017672.0700000001</v>
      </c>
      <c r="H17" s="24">
        <f t="shared" si="2"/>
        <v>227540.47000000003</v>
      </c>
      <c r="I17" s="24">
        <f t="shared" si="2"/>
        <v>778432.3200000001</v>
      </c>
      <c r="J17" s="24">
        <f t="shared" si="2"/>
        <v>697664.83</v>
      </c>
      <c r="K17" s="24">
        <f t="shared" si="2"/>
        <v>891214.14</v>
      </c>
      <c r="L17" s="24">
        <f t="shared" si="2"/>
        <v>831157.7799999999</v>
      </c>
      <c r="M17" s="24">
        <f t="shared" si="2"/>
        <v>465249.05000000005</v>
      </c>
      <c r="N17" s="24">
        <f t="shared" si="2"/>
        <v>256002.93999999997</v>
      </c>
      <c r="O17" s="24">
        <f>O18+O19+O20+O21+O22+O23+O24+O25</f>
        <v>8683110.65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601955.65</v>
      </c>
      <c r="C18" s="30">
        <f t="shared" si="3"/>
        <v>436854.11</v>
      </c>
      <c r="D18" s="30">
        <f t="shared" si="3"/>
        <v>433267.39</v>
      </c>
      <c r="E18" s="30">
        <f t="shared" si="3"/>
        <v>153748.41</v>
      </c>
      <c r="F18" s="30">
        <f t="shared" si="3"/>
        <v>341962.55</v>
      </c>
      <c r="G18" s="30">
        <f t="shared" si="3"/>
        <v>458756.69</v>
      </c>
      <c r="H18" s="30">
        <f t="shared" si="3"/>
        <v>95495.98</v>
      </c>
      <c r="I18" s="30">
        <f t="shared" si="3"/>
        <v>443917.87</v>
      </c>
      <c r="J18" s="30">
        <f t="shared" si="3"/>
        <v>396293.76</v>
      </c>
      <c r="K18" s="30">
        <f t="shared" si="3"/>
        <v>525601.93</v>
      </c>
      <c r="L18" s="30">
        <f t="shared" si="3"/>
        <v>453350.33</v>
      </c>
      <c r="M18" s="30">
        <f t="shared" si="3"/>
        <v>243216.72</v>
      </c>
      <c r="N18" s="30">
        <f t="shared" si="3"/>
        <v>136009.66</v>
      </c>
      <c r="O18" s="30">
        <f aca="true" t="shared" si="4" ref="O18:O25">SUM(B18:N18)</f>
        <v>4720431.05</v>
      </c>
    </row>
    <row r="19" spans="1:23" ht="18.75" customHeight="1">
      <c r="A19" s="26" t="s">
        <v>35</v>
      </c>
      <c r="B19" s="30">
        <f>IF(B15&lt;&gt;0,ROUND((B15-1)*B18,2),0)</f>
        <v>382608.12</v>
      </c>
      <c r="C19" s="30">
        <f aca="true" t="shared" si="5" ref="C19:N19">IF(C15&lt;&gt;0,ROUND((C15-1)*C18,2),0)</f>
        <v>306423.44</v>
      </c>
      <c r="D19" s="30">
        <f t="shared" si="5"/>
        <v>238069.79</v>
      </c>
      <c r="E19" s="30">
        <f t="shared" si="5"/>
        <v>36371.85</v>
      </c>
      <c r="F19" s="30">
        <f t="shared" si="5"/>
        <v>377263.93</v>
      </c>
      <c r="G19" s="30">
        <f t="shared" si="5"/>
        <v>507233.65</v>
      </c>
      <c r="H19" s="30">
        <f t="shared" si="5"/>
        <v>123072.9</v>
      </c>
      <c r="I19" s="30">
        <f t="shared" si="5"/>
        <v>285926.11</v>
      </c>
      <c r="J19" s="30">
        <f t="shared" si="5"/>
        <v>268227.31</v>
      </c>
      <c r="K19" s="30">
        <f t="shared" si="5"/>
        <v>303009.38</v>
      </c>
      <c r="L19" s="30">
        <f t="shared" si="5"/>
        <v>319678.47</v>
      </c>
      <c r="M19" s="30">
        <f t="shared" si="5"/>
        <v>183387.45</v>
      </c>
      <c r="N19" s="30">
        <f t="shared" si="5"/>
        <v>104218.33</v>
      </c>
      <c r="O19" s="30">
        <f t="shared" si="4"/>
        <v>3435490.7300000004</v>
      </c>
      <c r="W19" s="60"/>
    </row>
    <row r="20" spans="1:15" ht="18.75" customHeight="1">
      <c r="A20" s="26" t="s">
        <v>36</v>
      </c>
      <c r="B20" s="30">
        <v>35804.8</v>
      </c>
      <c r="C20" s="30">
        <v>24986.61</v>
      </c>
      <c r="D20" s="30">
        <v>17640.43</v>
      </c>
      <c r="E20" s="30">
        <v>6559.89</v>
      </c>
      <c r="F20" s="30">
        <v>15295.3</v>
      </c>
      <c r="G20" s="30">
        <v>26886.58</v>
      </c>
      <c r="H20" s="30">
        <v>4245.96</v>
      </c>
      <c r="I20" s="30">
        <v>13690.37</v>
      </c>
      <c r="J20" s="30">
        <v>22825.09</v>
      </c>
      <c r="K20" s="30">
        <v>31859.03</v>
      </c>
      <c r="L20" s="30">
        <v>30529.1</v>
      </c>
      <c r="M20" s="30">
        <v>13455.43</v>
      </c>
      <c r="N20" s="30">
        <v>7467.61</v>
      </c>
      <c r="O20" s="30">
        <f t="shared" si="4"/>
        <v>251246.19999999998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-444.96</v>
      </c>
      <c r="D23" s="30">
        <v>-2718.72</v>
      </c>
      <c r="E23" s="30">
        <v>-780.34</v>
      </c>
      <c r="F23" s="30">
        <v>-461.04</v>
      </c>
      <c r="G23" s="30">
        <v>-746.46</v>
      </c>
      <c r="H23" s="30">
        <v>-321.56</v>
      </c>
      <c r="I23" s="30">
        <v>-150.32</v>
      </c>
      <c r="J23" s="30">
        <v>-3428.55</v>
      </c>
      <c r="K23" s="30">
        <v>-671.9</v>
      </c>
      <c r="L23" s="30">
        <v>-1199.04</v>
      </c>
      <c r="M23" s="30">
        <v>0</v>
      </c>
      <c r="N23" s="30">
        <v>0</v>
      </c>
      <c r="O23" s="30">
        <f t="shared" si="4"/>
        <v>-10922.89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-49183.2</v>
      </c>
      <c r="C27" s="30">
        <f>+C28+C30+C41+C42+C45-C46</f>
        <v>-45786.4</v>
      </c>
      <c r="D27" s="30">
        <f t="shared" si="6"/>
        <v>-41725.7</v>
      </c>
      <c r="E27" s="30">
        <f t="shared" si="6"/>
        <v>-7022.4</v>
      </c>
      <c r="F27" s="30">
        <f t="shared" si="6"/>
        <v>-25300</v>
      </c>
      <c r="G27" s="30">
        <f t="shared" si="6"/>
        <v>-40132.4</v>
      </c>
      <c r="H27" s="30">
        <f t="shared" si="6"/>
        <v>120201.88</v>
      </c>
      <c r="I27" s="30">
        <f t="shared" si="6"/>
        <v>-49948.8</v>
      </c>
      <c r="J27" s="30">
        <f t="shared" si="6"/>
        <v>-35604.8</v>
      </c>
      <c r="K27" s="30">
        <f t="shared" si="6"/>
        <v>-32366.4</v>
      </c>
      <c r="L27" s="30">
        <f t="shared" si="6"/>
        <v>-27042.4</v>
      </c>
      <c r="M27" s="30">
        <f t="shared" si="6"/>
        <v>-15065.6</v>
      </c>
      <c r="N27" s="30">
        <f t="shared" si="6"/>
        <v>-12117.6</v>
      </c>
      <c r="O27" s="30">
        <f t="shared" si="6"/>
        <v>-261093.81999999998</v>
      </c>
    </row>
    <row r="28" spans="1:15" ht="18.75" customHeight="1">
      <c r="A28" s="26" t="s">
        <v>40</v>
      </c>
      <c r="B28" s="31">
        <f>+B29</f>
        <v>-49183.2</v>
      </c>
      <c r="C28" s="31">
        <f>+C29</f>
        <v>-45786.4</v>
      </c>
      <c r="D28" s="31">
        <f aca="true" t="shared" si="7" ref="D28:O28">+D29</f>
        <v>-38324</v>
      </c>
      <c r="E28" s="31">
        <f t="shared" si="7"/>
        <v>-7022.4</v>
      </c>
      <c r="F28" s="31">
        <f t="shared" si="7"/>
        <v>-25300</v>
      </c>
      <c r="G28" s="31">
        <f t="shared" si="7"/>
        <v>-40132.4</v>
      </c>
      <c r="H28" s="31">
        <f t="shared" si="7"/>
        <v>-8694.4</v>
      </c>
      <c r="I28" s="31">
        <f t="shared" si="7"/>
        <v>-49948.8</v>
      </c>
      <c r="J28" s="31">
        <f t="shared" si="7"/>
        <v>-35604.8</v>
      </c>
      <c r="K28" s="31">
        <f t="shared" si="7"/>
        <v>-32366.4</v>
      </c>
      <c r="L28" s="31">
        <f t="shared" si="7"/>
        <v>-27042.4</v>
      </c>
      <c r="M28" s="31">
        <f t="shared" si="7"/>
        <v>-15065.6</v>
      </c>
      <c r="N28" s="31">
        <f t="shared" si="7"/>
        <v>-12117.6</v>
      </c>
      <c r="O28" s="31">
        <f t="shared" si="7"/>
        <v>-386588.39999999997</v>
      </c>
    </row>
    <row r="29" spans="1:26" ht="18.75" customHeight="1">
      <c r="A29" s="27" t="s">
        <v>41</v>
      </c>
      <c r="B29" s="16">
        <f>ROUND((-B9)*$G$3,2)</f>
        <v>-49183.2</v>
      </c>
      <c r="C29" s="16">
        <f aca="true" t="shared" si="8" ref="C29:N29">ROUND((-C9)*$G$3,2)</f>
        <v>-45786.4</v>
      </c>
      <c r="D29" s="16">
        <f t="shared" si="8"/>
        <v>-38324</v>
      </c>
      <c r="E29" s="16">
        <f t="shared" si="8"/>
        <v>-7022.4</v>
      </c>
      <c r="F29" s="16">
        <f t="shared" si="8"/>
        <v>-25300</v>
      </c>
      <c r="G29" s="16">
        <f t="shared" si="8"/>
        <v>-40132.4</v>
      </c>
      <c r="H29" s="16">
        <f t="shared" si="8"/>
        <v>-8694.4</v>
      </c>
      <c r="I29" s="16">
        <f t="shared" si="8"/>
        <v>-49948.8</v>
      </c>
      <c r="J29" s="16">
        <f t="shared" si="8"/>
        <v>-35604.8</v>
      </c>
      <c r="K29" s="16">
        <f t="shared" si="8"/>
        <v>-32366.4</v>
      </c>
      <c r="L29" s="16">
        <f t="shared" si="8"/>
        <v>-27042.4</v>
      </c>
      <c r="M29" s="16">
        <f t="shared" si="8"/>
        <v>-15065.6</v>
      </c>
      <c r="N29" s="16">
        <f t="shared" si="8"/>
        <v>-12117.6</v>
      </c>
      <c r="O29" s="32">
        <f aca="true" t="shared" si="9" ref="O29:O46">SUM(B29:N29)</f>
        <v>-386588.39999999997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-3401.7</v>
      </c>
      <c r="E41" s="35"/>
      <c r="F41" s="35"/>
      <c r="G41" s="35"/>
      <c r="H41" s="35">
        <v>-1103.72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-4505.42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1022099.71</v>
      </c>
      <c r="C44" s="36">
        <f t="shared" si="11"/>
        <v>741195.27</v>
      </c>
      <c r="D44" s="36">
        <f t="shared" si="11"/>
        <v>663970.3100000002</v>
      </c>
      <c r="E44" s="36">
        <f t="shared" si="11"/>
        <v>196977.45000000004</v>
      </c>
      <c r="F44" s="36">
        <f t="shared" si="11"/>
        <v>724916.61</v>
      </c>
      <c r="G44" s="36">
        <f t="shared" si="11"/>
        <v>977539.67</v>
      </c>
      <c r="H44" s="36">
        <f t="shared" si="11"/>
        <v>347742.35000000003</v>
      </c>
      <c r="I44" s="36">
        <f t="shared" si="11"/>
        <v>728483.52</v>
      </c>
      <c r="J44" s="36">
        <f t="shared" si="11"/>
        <v>662060.0299999999</v>
      </c>
      <c r="K44" s="36">
        <f t="shared" si="11"/>
        <v>858847.74</v>
      </c>
      <c r="L44" s="36">
        <f t="shared" si="11"/>
        <v>804115.3799999999</v>
      </c>
      <c r="M44" s="36">
        <f t="shared" si="11"/>
        <v>450183.45000000007</v>
      </c>
      <c r="N44" s="36">
        <f t="shared" si="11"/>
        <v>243885.33999999997</v>
      </c>
      <c r="O44" s="36">
        <f>SUM(B44:N44)</f>
        <v>8422016.830000002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1022099.71</v>
      </c>
      <c r="C50" s="51">
        <f t="shared" si="12"/>
        <v>741195.27</v>
      </c>
      <c r="D50" s="51">
        <f t="shared" si="12"/>
        <v>663970.31</v>
      </c>
      <c r="E50" s="51">
        <f t="shared" si="12"/>
        <v>196977.45</v>
      </c>
      <c r="F50" s="51">
        <f t="shared" si="12"/>
        <v>724916.6</v>
      </c>
      <c r="G50" s="51">
        <f t="shared" si="12"/>
        <v>977539.68</v>
      </c>
      <c r="H50" s="51">
        <f t="shared" si="12"/>
        <v>347742.36</v>
      </c>
      <c r="I50" s="51">
        <f t="shared" si="12"/>
        <v>728483.53</v>
      </c>
      <c r="J50" s="51">
        <f t="shared" si="12"/>
        <v>662060.04</v>
      </c>
      <c r="K50" s="51">
        <f t="shared" si="12"/>
        <v>858847.74</v>
      </c>
      <c r="L50" s="51">
        <f t="shared" si="12"/>
        <v>804115.38</v>
      </c>
      <c r="M50" s="51">
        <f t="shared" si="12"/>
        <v>450183.44</v>
      </c>
      <c r="N50" s="51">
        <f t="shared" si="12"/>
        <v>243885.35</v>
      </c>
      <c r="O50" s="36">
        <f t="shared" si="12"/>
        <v>8422016.860000001</v>
      </c>
      <c r="Q50"/>
    </row>
    <row r="51" spans="1:18" ht="18.75" customHeight="1">
      <c r="A51" s="26" t="s">
        <v>57</v>
      </c>
      <c r="B51" s="51">
        <v>851921.57</v>
      </c>
      <c r="C51" s="51">
        <v>538875.4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1390796.97</v>
      </c>
      <c r="P51"/>
      <c r="Q51"/>
      <c r="R51" s="43"/>
    </row>
    <row r="52" spans="1:16" ht="18.75" customHeight="1">
      <c r="A52" s="26" t="s">
        <v>58</v>
      </c>
      <c r="B52" s="51">
        <v>170178.14</v>
      </c>
      <c r="C52" s="51">
        <v>202319.87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372498.01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663970.31</v>
      </c>
      <c r="E53" s="52">
        <v>0</v>
      </c>
      <c r="F53" s="52">
        <v>0</v>
      </c>
      <c r="G53" s="52">
        <v>0</v>
      </c>
      <c r="H53" s="51">
        <v>347742.36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1011712.67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196977.45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196977.45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724916.6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724916.6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977539.68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977539.68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728483.53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728483.53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662060.04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662060.04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858847.74</v>
      </c>
      <c r="L59" s="31">
        <v>804115.38</v>
      </c>
      <c r="M59" s="52">
        <v>0</v>
      </c>
      <c r="N59" s="52">
        <v>0</v>
      </c>
      <c r="O59" s="36">
        <f t="shared" si="13"/>
        <v>1662963.12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450183.44</v>
      </c>
      <c r="N60" s="52">
        <v>0</v>
      </c>
      <c r="O60" s="36">
        <f t="shared" si="13"/>
        <v>450183.44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243885.35</v>
      </c>
      <c r="O61" s="55">
        <f t="shared" si="13"/>
        <v>243885.35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ht="13.5">
      <c r="K72"/>
    </row>
    <row r="73" ht="13.5">
      <c r="L73"/>
    </row>
    <row r="74" ht="13.5">
      <c r="M74"/>
    </row>
    <row r="75" ht="13.5">
      <c r="N75"/>
    </row>
    <row r="102" spans="2:14" ht="13.5"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2021-03-15T16:54:48Z</dcterms:modified>
  <cp:category/>
  <cp:version/>
  <cp:contentType/>
  <cp:contentStatus/>
</cp:coreProperties>
</file>