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<sst xmlns="http://schemas.openxmlformats.org/spreadsheetml/2006/main" count="79" uniqueCount="76">
  <si>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</si>
  <si>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</si>
  <si>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</si>
  <si>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</si>
  <si>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</si>
  <si>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</si>
  <si>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</si>
  <si>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</si>
  <si>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</si>
  <si>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</si>
  <si>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</si>
  <si>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</si>
  <si>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</si>
  <si>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</si>
  <si>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</si>
  <si>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</si>
  <si>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</si>
  <si>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</si>
  <si>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</si>
  <si>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</si>
  <si>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</si>
  <si>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</si>
  <si>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</si>
  <si>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</si>
  <si>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</si>
  <si>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</si>
  <si>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</si>
  <si>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</si>
  <si>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</si>
  <si>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</si>
  <si>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</si>
  <si>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</si>
  <si>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</si>
  <si>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</si>
  <si>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</si>
  <si>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</si>
  <si>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</si>
  <si>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</si>
  <si>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</si>
  <si>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</si>
  <si>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</si>
  <si>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</si>
  <si>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</si>
  <si>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</si>
  <si>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</si>
  <si>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</si>
  <si>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</si>
  <si>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</si>
  <si>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</si>
  <si>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</si>
  <si>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</si>
  <si>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</si>
  <si>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</si>
  <si>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</si>
  <si>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</si>
  <si>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</si>
  <si>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</si>
  <si>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</si>
  <si>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</si>
  <si>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</si>
  <si>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</si>
  <si>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</si>
  <si>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</si>
  <si>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</si>
  <si>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</si>
  <si>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</si>
  <si>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</si>
  <si>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</si>
  <si>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</si>
  <si>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</si>
  <si>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</si>
  <si>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</si>
  <si>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</si>
  <si>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08/03/21 - VENCIMENTO 15/03/21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</si>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</sst>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265718</v>
      </c>
      <c r="C7" s="9">
        <f t="shared" si="0"/>
        <v>186689</v>
      </c>
      <c r="D7" s="9">
        <f t="shared" si="0"/>
        <v>211795</v>
      </c>
      <c r="E7" s="9">
        <f t="shared" si="0"/>
        <v>44658</v>
      </c>
      <c r="F7" s="9">
        <f t="shared" si="0"/>
        <v>149139</v>
      </c>
      <c r="G7" s="9">
        <f t="shared" si="0"/>
        <v>233579</v>
      </c>
      <c r="H7" s="9">
        <f t="shared" si="0"/>
        <v>37135</v>
      </c>
      <c r="I7" s="9">
        <f t="shared" si="0"/>
        <v>191751</v>
      </c>
      <c r="J7" s="9">
        <f t="shared" si="0"/>
        <v>174182</v>
      </c>
      <c r="K7" s="9">
        <f t="shared" si="0"/>
        <v>243800</v>
      </c>
      <c r="L7" s="9">
        <f t="shared" si="0"/>
        <v>184794</v>
      </c>
      <c r="M7" s="9">
        <f t="shared" si="0"/>
        <v>85534</v>
      </c>
      <c r="N7" s="9">
        <f t="shared" si="0"/>
        <v>53146</v>
      </c>
      <c r="O7" s="9">
        <f t="shared" si="0"/>
        <v>2061920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12424</v>
      </c>
      <c r="C8" s="11">
        <f t="shared" si="1"/>
        <v>11443</v>
      </c>
      <c r="D8" s="11">
        <f t="shared" si="1"/>
        <v>9732</v>
      </c>
      <c r="E8" s="11">
        <f t="shared" si="1"/>
        <v>1699</v>
      </c>
      <c r="F8" s="11">
        <f t="shared" si="1"/>
        <v>6536</v>
      </c>
      <c r="G8" s="11">
        <f t="shared" si="1"/>
        <v>9843</v>
      </c>
      <c r="H8" s="11">
        <f t="shared" si="1"/>
        <v>2139</v>
      </c>
      <c r="I8" s="11">
        <f t="shared" si="1"/>
        <v>12069</v>
      </c>
      <c r="J8" s="11">
        <f t="shared" si="1"/>
        <v>9290</v>
      </c>
      <c r="K8" s="11">
        <f t="shared" si="1"/>
        <v>8456</v>
      </c>
      <c r="L8" s="11">
        <f t="shared" si="1"/>
        <v>7085</v>
      </c>
      <c r="M8" s="11">
        <f t="shared" si="1"/>
        <v>3682</v>
      </c>
      <c r="N8" s="11">
        <f t="shared" si="1"/>
        <v>3079</v>
      </c>
      <c r="O8" s="11">
        <f t="shared" si="1"/>
        <v>97477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12424</v>
      </c>
      <c r="C9" s="11">
        <v>11443</v>
      </c>
      <c r="D9" s="11">
        <v>9732</v>
      </c>
      <c r="E9" s="11">
        <v>1699</v>
      </c>
      <c r="F9" s="11">
        <v>6536</v>
      </c>
      <c r="G9" s="11">
        <v>9843</v>
      </c>
      <c r="H9" s="11">
        <v>2135</v>
      </c>
      <c r="I9" s="11">
        <v>12069</v>
      </c>
      <c r="J9" s="11">
        <v>9290</v>
      </c>
      <c r="K9" s="11">
        <v>8453</v>
      </c>
      <c r="L9" s="11">
        <v>7085</v>
      </c>
      <c r="M9" s="11">
        <v>3675</v>
      </c>
      <c r="N9" s="11">
        <v>3079</v>
      </c>
      <c r="O9" s="11">
        <f>SUM(B9:N9)</f>
        <v>97463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3</v>
      </c>
      <c r="L10" s="13">
        <v>0</v>
      </c>
      <c r="M10" s="13">
        <v>7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253294</v>
      </c>
      <c r="C11" s="13">
        <v>175246</v>
      </c>
      <c r="D11" s="13">
        <v>202063</v>
      </c>
      <c r="E11" s="13">
        <v>42959</v>
      </c>
      <c r="F11" s="13">
        <v>142603</v>
      </c>
      <c r="G11" s="13">
        <v>223736</v>
      </c>
      <c r="H11" s="13">
        <v>34996</v>
      </c>
      <c r="I11" s="13">
        <v>179682</v>
      </c>
      <c r="J11" s="13">
        <v>164892</v>
      </c>
      <c r="K11" s="13">
        <v>235344</v>
      </c>
      <c r="L11" s="13">
        <v>177709</v>
      </c>
      <c r="M11" s="13">
        <v>81852</v>
      </c>
      <c r="N11" s="13">
        <v>50067</v>
      </c>
      <c r="O11" s="11">
        <f>SUM(B11:N11)</f>
        <v>1964443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1.673173181946578</v>
      </c>
      <c r="C15" s="19">
        <v>1.741005338913797</v>
      </c>
      <c r="D15" s="19">
        <v>1.518561812361861</v>
      </c>
      <c r="E15" s="19">
        <v>1.298371523520832</v>
      </c>
      <c r="F15" s="19">
        <v>2.091961949672712</v>
      </c>
      <c r="G15" s="19">
        <v>2.103756906427766</v>
      </c>
      <c r="H15" s="19">
        <v>2.34475702756252</v>
      </c>
      <c r="I15" s="19">
        <v>1.678664495314666</v>
      </c>
      <c r="J15" s="19">
        <v>1.668989287331212</v>
      </c>
      <c r="K15" s="19">
        <v>1.564928846366075</v>
      </c>
      <c r="L15" s="19">
        <v>1.660440825521844</v>
      </c>
      <c r="M15" s="19">
        <v>1.761637618766765</v>
      </c>
      <c r="N15" s="19">
        <v>1.768549040328497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1066887.3399999999</v>
      </c>
      <c r="C17" s="24">
        <f aca="true" t="shared" si="2" ref="C17:N17">C18+C19+C20+C21+C22+C23+C24+C25</f>
        <v>784124.8199999998</v>
      </c>
      <c r="D17" s="24">
        <f t="shared" si="2"/>
        <v>674598.27</v>
      </c>
      <c r="E17" s="24">
        <f t="shared" si="2"/>
        <v>212415.75999999998</v>
      </c>
      <c r="F17" s="24">
        <f t="shared" si="2"/>
        <v>752797.51</v>
      </c>
      <c r="G17" s="24">
        <f t="shared" si="2"/>
        <v>983510.14</v>
      </c>
      <c r="H17" s="24">
        <f t="shared" si="2"/>
        <v>231191.45000000004</v>
      </c>
      <c r="I17" s="24">
        <f t="shared" si="2"/>
        <v>776134.53</v>
      </c>
      <c r="J17" s="24">
        <f t="shared" si="2"/>
        <v>694065.2999999999</v>
      </c>
      <c r="K17" s="24">
        <f t="shared" si="2"/>
        <v>882481.0700000001</v>
      </c>
      <c r="L17" s="24">
        <f t="shared" si="2"/>
        <v>807570.87</v>
      </c>
      <c r="M17" s="24">
        <f t="shared" si="2"/>
        <v>464515.0900000001</v>
      </c>
      <c r="N17" s="24">
        <f t="shared" si="2"/>
        <v>255899.5</v>
      </c>
      <c r="O17" s="24">
        <f>O18+O19+O20+O21+O22+O23+O24+O25</f>
        <v>8586191.65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585961.33</v>
      </c>
      <c r="C18" s="30">
        <f t="shared" si="3"/>
        <v>425184.2</v>
      </c>
      <c r="D18" s="30">
        <f t="shared" si="3"/>
        <v>422933.44</v>
      </c>
      <c r="E18" s="30">
        <f t="shared" si="3"/>
        <v>152556.19</v>
      </c>
      <c r="F18" s="30">
        <f t="shared" si="3"/>
        <v>345062.9</v>
      </c>
      <c r="G18" s="30">
        <f t="shared" si="3"/>
        <v>444267.26</v>
      </c>
      <c r="H18" s="30">
        <f t="shared" si="3"/>
        <v>94705.39</v>
      </c>
      <c r="I18" s="30">
        <f t="shared" si="3"/>
        <v>433242.21</v>
      </c>
      <c r="J18" s="30">
        <f t="shared" si="3"/>
        <v>396107.29</v>
      </c>
      <c r="K18" s="30">
        <f t="shared" si="3"/>
        <v>524438.18</v>
      </c>
      <c r="L18" s="30">
        <f t="shared" si="3"/>
        <v>452412.67</v>
      </c>
      <c r="M18" s="30">
        <f t="shared" si="3"/>
        <v>241907.26</v>
      </c>
      <c r="N18" s="30">
        <f t="shared" si="3"/>
        <v>135835.86</v>
      </c>
      <c r="O18" s="30">
        <f aca="true" t="shared" si="4" ref="O18:O25">SUM(B18:N18)</f>
        <v>4654614.180000001</v>
      </c>
    </row>
    <row r="19" spans="1:23" ht="18.75" customHeight="1">
      <c r="A19" s="26" t="s">
        <v>35</v>
      </c>
      <c r="B19" s="30">
        <f>IF(B15&lt;&gt;0,ROUND((B15-1)*B18,2),0)</f>
        <v>394453.45</v>
      </c>
      <c r="C19" s="30">
        <f aca="true" t="shared" si="5" ref="C19:N19">IF(C15&lt;&gt;0,ROUND((C15-1)*C18,2),0)</f>
        <v>315063.76</v>
      </c>
      <c r="D19" s="30">
        <f t="shared" si="5"/>
        <v>219317.13</v>
      </c>
      <c r="E19" s="30">
        <f t="shared" si="5"/>
        <v>45518.42</v>
      </c>
      <c r="F19" s="30">
        <f t="shared" si="5"/>
        <v>376795.56</v>
      </c>
      <c r="G19" s="30">
        <f t="shared" si="5"/>
        <v>490363.06</v>
      </c>
      <c r="H19" s="30">
        <f t="shared" si="5"/>
        <v>127355.74</v>
      </c>
      <c r="I19" s="30">
        <f t="shared" si="5"/>
        <v>294026.11</v>
      </c>
      <c r="J19" s="30">
        <f t="shared" si="5"/>
        <v>264991.53</v>
      </c>
      <c r="K19" s="30">
        <f t="shared" si="5"/>
        <v>296270.26</v>
      </c>
      <c r="L19" s="30">
        <f t="shared" si="5"/>
        <v>298791.8</v>
      </c>
      <c r="M19" s="30">
        <f t="shared" si="5"/>
        <v>184245.67</v>
      </c>
      <c r="N19" s="30">
        <f t="shared" si="5"/>
        <v>104396.52</v>
      </c>
      <c r="O19" s="30">
        <f t="shared" si="4"/>
        <v>3411589.0099999993</v>
      </c>
      <c r="W19" s="62"/>
    </row>
    <row r="20" spans="1:15" ht="18.75" customHeight="1">
      <c r="A20" s="26" t="s">
        <v>36</v>
      </c>
      <c r="B20" s="30">
        <v>35558.22</v>
      </c>
      <c r="C20" s="30">
        <v>25085.19</v>
      </c>
      <c r="D20" s="30">
        <v>16837.62</v>
      </c>
      <c r="E20" s="30">
        <v>6666.75</v>
      </c>
      <c r="F20" s="30">
        <v>15167.38</v>
      </c>
      <c r="G20" s="30">
        <v>25411.71</v>
      </c>
      <c r="H20" s="30">
        <v>4243.91</v>
      </c>
      <c r="I20" s="30">
        <v>14043.4</v>
      </c>
      <c r="J20" s="30">
        <v>22800.19</v>
      </c>
      <c r="K20" s="30">
        <v>31364.78</v>
      </c>
      <c r="L20" s="30">
        <v>29815.68</v>
      </c>
      <c r="M20" s="30">
        <v>13172.71</v>
      </c>
      <c r="N20" s="30">
        <v>7359.78</v>
      </c>
      <c r="O20" s="30">
        <f t="shared" si="4"/>
        <v>247527.31999999998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-370.8</v>
      </c>
      <c r="D23" s="30">
        <v>-3927.04</v>
      </c>
      <c r="E23" s="30">
        <v>-425.64</v>
      </c>
      <c r="F23" s="30">
        <v>-384.2</v>
      </c>
      <c r="G23" s="30">
        <v>-2073.5</v>
      </c>
      <c r="H23" s="30">
        <v>-160.78</v>
      </c>
      <c r="I23" s="30">
        <v>-225.48</v>
      </c>
      <c r="J23" s="30">
        <v>-3580.93</v>
      </c>
      <c r="K23" s="30">
        <v>-1007.85</v>
      </c>
      <c r="L23" s="30">
        <v>-2248.2</v>
      </c>
      <c r="M23" s="30">
        <v>0</v>
      </c>
      <c r="N23" s="30">
        <v>0</v>
      </c>
      <c r="O23" s="30">
        <f t="shared" si="4"/>
        <v>-14404.419999999998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-54665.6</v>
      </c>
      <c r="C27" s="30">
        <f>+C28+C30+C41+C42+C45-C46</f>
        <v>-50349.2</v>
      </c>
      <c r="D27" s="30">
        <f t="shared" si="6"/>
        <v>-46067.01</v>
      </c>
      <c r="E27" s="30">
        <f t="shared" si="6"/>
        <v>-7475.6</v>
      </c>
      <c r="F27" s="30">
        <f t="shared" si="6"/>
        <v>-28758.4</v>
      </c>
      <c r="G27" s="30">
        <f t="shared" si="6"/>
        <v>-43309.2</v>
      </c>
      <c r="H27" s="30">
        <f t="shared" si="6"/>
        <v>-10515.98</v>
      </c>
      <c r="I27" s="30">
        <f t="shared" si="6"/>
        <v>-53103.6</v>
      </c>
      <c r="J27" s="30">
        <f t="shared" si="6"/>
        <v>-40876</v>
      </c>
      <c r="K27" s="30">
        <f t="shared" si="6"/>
        <v>-37193.2</v>
      </c>
      <c r="L27" s="30">
        <f t="shared" si="6"/>
        <v>-31174</v>
      </c>
      <c r="M27" s="30">
        <f t="shared" si="6"/>
        <v>-16170</v>
      </c>
      <c r="N27" s="30">
        <f t="shared" si="6"/>
        <v>-13547.6</v>
      </c>
      <c r="O27" s="30">
        <f t="shared" si="6"/>
        <v>-433205.38999999996</v>
      </c>
    </row>
    <row r="28" spans="1:15" ht="18.75" customHeight="1">
      <c r="A28" s="26" t="s">
        <v>40</v>
      </c>
      <c r="B28" s="31">
        <f>+B29</f>
        <v>-54665.6</v>
      </c>
      <c r="C28" s="31">
        <f>+C29</f>
        <v>-50349.2</v>
      </c>
      <c r="D28" s="31">
        <f aca="true" t="shared" si="7" ref="D28:O28">+D29</f>
        <v>-42820.8</v>
      </c>
      <c r="E28" s="31">
        <f t="shared" si="7"/>
        <v>-7475.6</v>
      </c>
      <c r="F28" s="31">
        <f t="shared" si="7"/>
        <v>-28758.4</v>
      </c>
      <c r="G28" s="31">
        <f t="shared" si="7"/>
        <v>-43309.2</v>
      </c>
      <c r="H28" s="31">
        <f t="shared" si="7"/>
        <v>-9394</v>
      </c>
      <c r="I28" s="31">
        <f t="shared" si="7"/>
        <v>-53103.6</v>
      </c>
      <c r="J28" s="31">
        <f t="shared" si="7"/>
        <v>-40876</v>
      </c>
      <c r="K28" s="31">
        <f t="shared" si="7"/>
        <v>-37193.2</v>
      </c>
      <c r="L28" s="31">
        <f t="shared" si="7"/>
        <v>-31174</v>
      </c>
      <c r="M28" s="31">
        <f t="shared" si="7"/>
        <v>-16170</v>
      </c>
      <c r="N28" s="31">
        <f t="shared" si="7"/>
        <v>-13547.6</v>
      </c>
      <c r="O28" s="31">
        <f t="shared" si="7"/>
        <v>-428837.19999999995</v>
      </c>
    </row>
    <row r="29" spans="1:26" ht="18.75" customHeight="1">
      <c r="A29" s="27" t="s">
        <v>41</v>
      </c>
      <c r="B29" s="16">
        <f>ROUND((-B9)*$G$3,2)</f>
        <v>-54665.6</v>
      </c>
      <c r="C29" s="16">
        <f aca="true" t="shared" si="8" ref="C29:N29">ROUND((-C9)*$G$3,2)</f>
        <v>-50349.2</v>
      </c>
      <c r="D29" s="16">
        <f t="shared" si="8"/>
        <v>-42820.8</v>
      </c>
      <c r="E29" s="16">
        <f t="shared" si="8"/>
        <v>-7475.6</v>
      </c>
      <c r="F29" s="16">
        <f t="shared" si="8"/>
        <v>-28758.4</v>
      </c>
      <c r="G29" s="16">
        <f t="shared" si="8"/>
        <v>-43309.2</v>
      </c>
      <c r="H29" s="16">
        <f t="shared" si="8"/>
        <v>-9394</v>
      </c>
      <c r="I29" s="16">
        <f t="shared" si="8"/>
        <v>-53103.6</v>
      </c>
      <c r="J29" s="16">
        <f t="shared" si="8"/>
        <v>-40876</v>
      </c>
      <c r="K29" s="16">
        <f t="shared" si="8"/>
        <v>-37193.2</v>
      </c>
      <c r="L29" s="16">
        <f t="shared" si="8"/>
        <v>-31174</v>
      </c>
      <c r="M29" s="16">
        <f t="shared" si="8"/>
        <v>-16170</v>
      </c>
      <c r="N29" s="16">
        <f t="shared" si="8"/>
        <v>-13547.6</v>
      </c>
      <c r="O29" s="32">
        <f aca="true" t="shared" si="9" ref="O29:O46">SUM(B29:N29)</f>
        <v>-428837.19999999995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-3246.21</v>
      </c>
      <c r="E41" s="35">
        <v>0</v>
      </c>
      <c r="F41" s="35">
        <v>0</v>
      </c>
      <c r="G41" s="35">
        <v>0</v>
      </c>
      <c r="H41" s="35">
        <v>-1121.98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-4368.1900000000005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1012221.7399999999</v>
      </c>
      <c r="C44" s="36">
        <f t="shared" si="11"/>
        <v>733775.6199999999</v>
      </c>
      <c r="D44" s="36">
        <f t="shared" si="11"/>
        <v>628531.26</v>
      </c>
      <c r="E44" s="36">
        <f t="shared" si="11"/>
        <v>204940.15999999997</v>
      </c>
      <c r="F44" s="36">
        <f t="shared" si="11"/>
        <v>724039.11</v>
      </c>
      <c r="G44" s="36">
        <f t="shared" si="11"/>
        <v>940200.9400000001</v>
      </c>
      <c r="H44" s="36">
        <f t="shared" si="11"/>
        <v>220675.47000000003</v>
      </c>
      <c r="I44" s="36">
        <f t="shared" si="11"/>
        <v>723030.93</v>
      </c>
      <c r="J44" s="36">
        <f t="shared" si="11"/>
        <v>653189.2999999999</v>
      </c>
      <c r="K44" s="36">
        <f t="shared" si="11"/>
        <v>845287.8700000001</v>
      </c>
      <c r="L44" s="36">
        <f t="shared" si="11"/>
        <v>776396.87</v>
      </c>
      <c r="M44" s="36">
        <f t="shared" si="11"/>
        <v>448345.0900000001</v>
      </c>
      <c r="N44" s="36">
        <f t="shared" si="11"/>
        <v>242351.9</v>
      </c>
      <c r="O44" s="36">
        <f>SUM(B44:N44)</f>
        <v>8152986.26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1012221.75</v>
      </c>
      <c r="C50" s="51">
        <f t="shared" si="12"/>
        <v>733775.62</v>
      </c>
      <c r="D50" s="51">
        <f t="shared" si="12"/>
        <v>628531.25</v>
      </c>
      <c r="E50" s="51">
        <f t="shared" si="12"/>
        <v>204940.17</v>
      </c>
      <c r="F50" s="51">
        <f t="shared" si="12"/>
        <v>724039.12</v>
      </c>
      <c r="G50" s="51">
        <f t="shared" si="12"/>
        <v>940200.93</v>
      </c>
      <c r="H50" s="51">
        <f t="shared" si="12"/>
        <v>220675.47</v>
      </c>
      <c r="I50" s="51">
        <f t="shared" si="12"/>
        <v>723030.93</v>
      </c>
      <c r="J50" s="51">
        <f t="shared" si="12"/>
        <v>653189.3</v>
      </c>
      <c r="K50" s="51">
        <f t="shared" si="12"/>
        <v>845287.87</v>
      </c>
      <c r="L50" s="51">
        <f t="shared" si="12"/>
        <v>776396.87</v>
      </c>
      <c r="M50" s="51">
        <f t="shared" si="12"/>
        <v>448345.09</v>
      </c>
      <c r="N50" s="51">
        <f t="shared" si="12"/>
        <v>242351.9</v>
      </c>
      <c r="O50" s="36">
        <f t="shared" si="12"/>
        <v>8152986.27</v>
      </c>
      <c r="Q50"/>
    </row>
    <row r="51" spans="1:18" ht="18.75" customHeight="1">
      <c r="A51" s="26" t="s">
        <v>57</v>
      </c>
      <c r="B51" s="51">
        <v>843772.25</v>
      </c>
      <c r="C51" s="51">
        <v>533533.25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1377305.5</v>
      </c>
      <c r="P51"/>
      <c r="Q51"/>
      <c r="R51" s="43"/>
    </row>
    <row r="52" spans="1:16" ht="18.75" customHeight="1">
      <c r="A52" s="26" t="s">
        <v>58</v>
      </c>
      <c r="B52" s="51">
        <v>168449.5</v>
      </c>
      <c r="C52" s="51">
        <v>200242.37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368691.87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628531.25</v>
      </c>
      <c r="E53" s="52">
        <v>0</v>
      </c>
      <c r="F53" s="52">
        <v>0</v>
      </c>
      <c r="G53" s="52">
        <v>0</v>
      </c>
      <c r="H53" s="51">
        <v>220675.47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849206.72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204940.17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204940.17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724039.12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724039.12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940200.93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940200.93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723030.93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723030.93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653189.3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653189.3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845287.87</v>
      </c>
      <c r="L59" s="31">
        <v>776396.87</v>
      </c>
      <c r="M59" s="52">
        <v>0</v>
      </c>
      <c r="N59" s="52">
        <v>0</v>
      </c>
      <c r="O59" s="36">
        <f t="shared" si="13"/>
        <v>1621684.74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448345.09</v>
      </c>
      <c r="N60" s="52">
        <v>0</v>
      </c>
      <c r="O60" s="36">
        <f t="shared" si="13"/>
        <v>448345.09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242351.9</v>
      </c>
      <c r="O61" s="55">
        <f t="shared" si="13"/>
        <v>242351.9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 s="68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2021-03-12T18:03:55Z</dcterms:modified>
  <cp:category/>
  <cp:version/>
  <cp:contentType/>
  <cp:contentStatus/>
</cp:coreProperties>
</file>