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<sst xmlns="http://schemas.openxmlformats.org/spreadsheetml/2006/main" count="79" uniqueCount="76">
  <si>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</si>
  <si>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</si>
  <si>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</si>
  <si>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</si>
  <si>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</si>
  <si>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</si>
  <si>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</si>
  <si>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</si>
  <si>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</si>
  <si>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</si>
  <si>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</si>
  <si>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</si>
  <si>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</si>
  <si>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</si>
  <si>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</si>
  <si>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</si>
  <si>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</si>
  <si>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</si>
  <si>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</si>
  <si>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</si>
  <si>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</si>
  <si>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</si>
  <si>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</si>
  <si>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</si>
  <si>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</si>
  <si>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</si>
  <si>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</si>
  <si>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</si>
  <si>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</si>
  <si>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</si>
  <si>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</si>
  <si>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</si>
  <si>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</si>
  <si>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</si>
  <si>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</si>
  <si>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</si>
  <si>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</si>
  <si>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</si>
  <si>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</si>
  <si>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</si>
  <si>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</si>
  <si>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</si>
  <si>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</si>
  <si>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</si>
  <si>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</si>
  <si>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</si>
  <si>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</si>
  <si>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</si>
  <si>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</si>
  <si>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</si>
  <si>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</si>
  <si>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</si>
  <si>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</si>
  <si>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</si>
  <si>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</si>
  <si>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</si>
  <si>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</si>
  <si>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</si>
  <si>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</si>
  <si>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</si>
  <si>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</si>
  <si>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</si>
  <si>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</si>
  <si>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</si>
  <si>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</si>
  <si>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</si>
  <si>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</si>
  <si>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</si>
  <si>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</si>
  <si>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</si>
  <si>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</si>
  <si>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</si>
  <si>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</si>
  <si>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07/03/21 - VENCIMENTO 12/03/21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</si>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</sst>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66</xdr:row>
      <xdr:rowOff>0</xdr:rowOff>
    </xdr:from>
    <xdr:to>
      <xdr:col>4</xdr:col>
      <xdr:colOff>866775</xdr:colOff>
      <xdr:row>67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782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866775</xdr:colOff>
      <xdr:row>67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782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93054</v>
      </c>
      <c r="C7" s="9">
        <f t="shared" si="0"/>
        <v>58771</v>
      </c>
      <c r="D7" s="9">
        <f t="shared" si="0"/>
        <v>70016</v>
      </c>
      <c r="E7" s="9">
        <f t="shared" si="0"/>
        <v>13197</v>
      </c>
      <c r="F7" s="9">
        <f t="shared" si="0"/>
        <v>47866</v>
      </c>
      <c r="G7" s="9">
        <f t="shared" si="0"/>
        <v>67231</v>
      </c>
      <c r="H7" s="9">
        <f t="shared" si="0"/>
        <v>8441</v>
      </c>
      <c r="I7" s="9">
        <f t="shared" si="0"/>
        <v>53859</v>
      </c>
      <c r="J7" s="9">
        <f t="shared" si="0"/>
        <v>59317</v>
      </c>
      <c r="K7" s="9">
        <f t="shared" si="0"/>
        <v>86916</v>
      </c>
      <c r="L7" s="9">
        <f t="shared" si="0"/>
        <v>63818</v>
      </c>
      <c r="M7" s="9">
        <f t="shared" si="0"/>
        <v>25593</v>
      </c>
      <c r="N7" s="9">
        <f t="shared" si="0"/>
        <v>13527</v>
      </c>
      <c r="O7" s="9">
        <f t="shared" si="0"/>
        <v>661606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6189</v>
      </c>
      <c r="C8" s="11">
        <f t="shared" si="1"/>
        <v>4810</v>
      </c>
      <c r="D8" s="11">
        <f t="shared" si="1"/>
        <v>4684</v>
      </c>
      <c r="E8" s="11">
        <f t="shared" si="1"/>
        <v>691</v>
      </c>
      <c r="F8" s="11">
        <f t="shared" si="1"/>
        <v>2904</v>
      </c>
      <c r="G8" s="11">
        <f t="shared" si="1"/>
        <v>3950</v>
      </c>
      <c r="H8" s="11">
        <f t="shared" si="1"/>
        <v>601</v>
      </c>
      <c r="I8" s="11">
        <f t="shared" si="1"/>
        <v>4568</v>
      </c>
      <c r="J8" s="11">
        <f t="shared" si="1"/>
        <v>3919</v>
      </c>
      <c r="K8" s="11">
        <f t="shared" si="1"/>
        <v>4714</v>
      </c>
      <c r="L8" s="11">
        <f t="shared" si="1"/>
        <v>3164</v>
      </c>
      <c r="M8" s="11">
        <f t="shared" si="1"/>
        <v>1309</v>
      </c>
      <c r="N8" s="11">
        <f t="shared" si="1"/>
        <v>824</v>
      </c>
      <c r="O8" s="11">
        <f t="shared" si="1"/>
        <v>42327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6189</v>
      </c>
      <c r="C9" s="11">
        <v>4810</v>
      </c>
      <c r="D9" s="11">
        <v>4684</v>
      </c>
      <c r="E9" s="11">
        <v>691</v>
      </c>
      <c r="F9" s="11">
        <v>2904</v>
      </c>
      <c r="G9" s="11">
        <v>3950</v>
      </c>
      <c r="H9" s="11">
        <v>600</v>
      </c>
      <c r="I9" s="11">
        <v>4567</v>
      </c>
      <c r="J9" s="11">
        <v>3919</v>
      </c>
      <c r="K9" s="11">
        <v>4711</v>
      </c>
      <c r="L9" s="11">
        <v>3164</v>
      </c>
      <c r="M9" s="11">
        <v>1309</v>
      </c>
      <c r="N9" s="11">
        <v>824</v>
      </c>
      <c r="O9" s="11">
        <f>SUM(B9:N9)</f>
        <v>42322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3</v>
      </c>
      <c r="L10" s="13">
        <v>0</v>
      </c>
      <c r="M10" s="13">
        <v>0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86865</v>
      </c>
      <c r="C11" s="13">
        <v>53961</v>
      </c>
      <c r="D11" s="13">
        <v>65332</v>
      </c>
      <c r="E11" s="13">
        <v>12506</v>
      </c>
      <c r="F11" s="13">
        <v>44962</v>
      </c>
      <c r="G11" s="13">
        <v>63281</v>
      </c>
      <c r="H11" s="13">
        <v>7840</v>
      </c>
      <c r="I11" s="13">
        <v>49291</v>
      </c>
      <c r="J11" s="13">
        <v>55398</v>
      </c>
      <c r="K11" s="13">
        <v>82202</v>
      </c>
      <c r="L11" s="13">
        <v>60654</v>
      </c>
      <c r="M11" s="13">
        <v>24284</v>
      </c>
      <c r="N11" s="13">
        <v>12703</v>
      </c>
      <c r="O11" s="11">
        <f>SUM(B11:N11)</f>
        <v>619279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1.436303036770308</v>
      </c>
      <c r="C15" s="19">
        <v>1.464293090900475</v>
      </c>
      <c r="D15" s="19">
        <v>1.459479100429919</v>
      </c>
      <c r="E15" s="19">
        <v>1.062183870402226</v>
      </c>
      <c r="F15" s="19">
        <v>1.818333116250526</v>
      </c>
      <c r="G15" s="19">
        <v>1.786189140587686</v>
      </c>
      <c r="H15" s="19">
        <v>2.076646049522083</v>
      </c>
      <c r="I15" s="19">
        <v>1.452693486728683</v>
      </c>
      <c r="J15" s="19">
        <v>1.40808604343126</v>
      </c>
      <c r="K15" s="19">
        <v>1.42043575682073</v>
      </c>
      <c r="L15" s="19">
        <v>1.528084598528393</v>
      </c>
      <c r="M15" s="19">
        <v>1.527979325907198</v>
      </c>
      <c r="N15" s="19">
        <v>1.492129779798394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363645.13</v>
      </c>
      <c r="C17" s="24">
        <f aca="true" t="shared" si="2" ref="C17:N17">C18+C19+C20+C21+C22+C23+C24+C25</f>
        <v>227487.83</v>
      </c>
      <c r="D17" s="24">
        <f t="shared" si="2"/>
        <v>232114.82</v>
      </c>
      <c r="E17" s="24">
        <f t="shared" si="2"/>
        <v>58802.69</v>
      </c>
      <c r="F17" s="24">
        <f t="shared" si="2"/>
        <v>225924.72</v>
      </c>
      <c r="G17" s="24">
        <f t="shared" si="2"/>
        <v>266631.49000000005</v>
      </c>
      <c r="H17" s="24">
        <f t="shared" si="2"/>
        <v>51086.76000000001</v>
      </c>
      <c r="I17" s="24">
        <f t="shared" si="2"/>
        <v>220451.40000000002</v>
      </c>
      <c r="J17" s="24">
        <f t="shared" si="2"/>
        <v>210067.21000000002</v>
      </c>
      <c r="K17" s="24">
        <f t="shared" si="2"/>
        <v>314100.41000000003</v>
      </c>
      <c r="L17" s="24">
        <f t="shared" si="2"/>
        <v>283017.23000000004</v>
      </c>
      <c r="M17" s="24">
        <f t="shared" si="2"/>
        <v>144677.01</v>
      </c>
      <c r="N17" s="24">
        <f t="shared" si="2"/>
        <v>63007.990000000005</v>
      </c>
      <c r="O17" s="24">
        <f>O18+O19+O20+O21+O22+O23+O24+O25</f>
        <v>2661014.6900000004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205202.68</v>
      </c>
      <c r="C18" s="30">
        <f t="shared" si="3"/>
        <v>133850.95</v>
      </c>
      <c r="D18" s="30">
        <f t="shared" si="3"/>
        <v>139814.95</v>
      </c>
      <c r="E18" s="30">
        <f t="shared" si="3"/>
        <v>45082.27</v>
      </c>
      <c r="F18" s="30">
        <f t="shared" si="3"/>
        <v>110747.56</v>
      </c>
      <c r="G18" s="30">
        <f t="shared" si="3"/>
        <v>127873.36</v>
      </c>
      <c r="H18" s="30">
        <f t="shared" si="3"/>
        <v>21527.08</v>
      </c>
      <c r="I18" s="30">
        <f t="shared" si="3"/>
        <v>121689.02</v>
      </c>
      <c r="J18" s="30">
        <f t="shared" si="3"/>
        <v>134892.79</v>
      </c>
      <c r="K18" s="30">
        <f t="shared" si="3"/>
        <v>186965.01</v>
      </c>
      <c r="L18" s="30">
        <f t="shared" si="3"/>
        <v>156239.23</v>
      </c>
      <c r="M18" s="30">
        <f t="shared" si="3"/>
        <v>72382.12</v>
      </c>
      <c r="N18" s="30">
        <f t="shared" si="3"/>
        <v>34573.66</v>
      </c>
      <c r="O18" s="30">
        <f aca="true" t="shared" si="4" ref="O18:O25">SUM(B18:N18)</f>
        <v>1490840.68</v>
      </c>
    </row>
    <row r="19" spans="1:23" ht="18.75" customHeight="1">
      <c r="A19" s="26" t="s">
        <v>35</v>
      </c>
      <c r="B19" s="30">
        <f>IF(B15&lt;&gt;0,ROUND((B15-1)*B18,2),0)</f>
        <v>89530.55</v>
      </c>
      <c r="C19" s="30">
        <f aca="true" t="shared" si="5" ref="C19:N19">IF(C15&lt;&gt;0,ROUND((C15-1)*C18,2),0)</f>
        <v>62146.07</v>
      </c>
      <c r="D19" s="30">
        <f t="shared" si="5"/>
        <v>64242.05</v>
      </c>
      <c r="E19" s="30">
        <f t="shared" si="5"/>
        <v>2803.39</v>
      </c>
      <c r="F19" s="30">
        <f t="shared" si="5"/>
        <v>90628.4</v>
      </c>
      <c r="G19" s="30">
        <f t="shared" si="5"/>
        <v>100532.65</v>
      </c>
      <c r="H19" s="30">
        <f t="shared" si="5"/>
        <v>23177.05</v>
      </c>
      <c r="I19" s="30">
        <f t="shared" si="5"/>
        <v>55087.83</v>
      </c>
      <c r="J19" s="30">
        <f t="shared" si="5"/>
        <v>55047.86</v>
      </c>
      <c r="K19" s="30">
        <f t="shared" si="5"/>
        <v>78606.78</v>
      </c>
      <c r="L19" s="30">
        <f t="shared" si="5"/>
        <v>82507.53</v>
      </c>
      <c r="M19" s="30">
        <f t="shared" si="5"/>
        <v>38216.26</v>
      </c>
      <c r="N19" s="30">
        <f t="shared" si="5"/>
        <v>17014.73</v>
      </c>
      <c r="O19" s="30">
        <f t="shared" si="4"/>
        <v>759541.15</v>
      </c>
      <c r="W19" s="62"/>
    </row>
    <row r="20" spans="1:15" ht="18.75" customHeight="1">
      <c r="A20" s="26" t="s">
        <v>36</v>
      </c>
      <c r="B20" s="30">
        <v>17997.56</v>
      </c>
      <c r="C20" s="30">
        <v>12773.3</v>
      </c>
      <c r="D20" s="30">
        <v>9300.38</v>
      </c>
      <c r="E20" s="30">
        <v>3384.51</v>
      </c>
      <c r="F20" s="30">
        <v>8853.93</v>
      </c>
      <c r="G20" s="30">
        <v>12932.69</v>
      </c>
      <c r="H20" s="30">
        <v>1576.61</v>
      </c>
      <c r="I20" s="30">
        <v>8626.26</v>
      </c>
      <c r="J20" s="30">
        <v>10874.55</v>
      </c>
      <c r="K20" s="30">
        <v>17112.92</v>
      </c>
      <c r="L20" s="30">
        <v>15621.43</v>
      </c>
      <c r="M20" s="30">
        <v>8889.18</v>
      </c>
      <c r="N20" s="30">
        <v>3112.26</v>
      </c>
      <c r="O20" s="30">
        <f t="shared" si="4"/>
        <v>131055.57999999997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-444.96</v>
      </c>
      <c r="D23" s="30">
        <v>-679.68</v>
      </c>
      <c r="E23" s="30">
        <v>-567.52</v>
      </c>
      <c r="F23" s="30">
        <v>-461.04</v>
      </c>
      <c r="G23" s="30">
        <v>-248.82</v>
      </c>
      <c r="H23" s="30">
        <v>-241.17</v>
      </c>
      <c r="I23" s="30">
        <v>0</v>
      </c>
      <c r="J23" s="30">
        <v>-4495.21</v>
      </c>
      <c r="K23" s="30">
        <v>0</v>
      </c>
      <c r="L23" s="30">
        <v>-149.88</v>
      </c>
      <c r="M23" s="30">
        <v>0</v>
      </c>
      <c r="N23" s="30">
        <v>0</v>
      </c>
      <c r="O23" s="30">
        <f t="shared" si="4"/>
        <v>-7288.28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-27231.6</v>
      </c>
      <c r="C27" s="30">
        <f>+C28+C30+C41+C42+C45-C46</f>
        <v>-21164</v>
      </c>
      <c r="D27" s="30">
        <f t="shared" si="6"/>
        <v>-21643.39</v>
      </c>
      <c r="E27" s="30">
        <f t="shared" si="6"/>
        <v>-3040.4</v>
      </c>
      <c r="F27" s="30">
        <f t="shared" si="6"/>
        <v>-12777.6</v>
      </c>
      <c r="G27" s="30">
        <f t="shared" si="6"/>
        <v>-17380</v>
      </c>
      <c r="H27" s="30">
        <f t="shared" si="6"/>
        <v>-2861.46</v>
      </c>
      <c r="I27" s="30">
        <f t="shared" si="6"/>
        <v>-20094.8</v>
      </c>
      <c r="J27" s="30">
        <f t="shared" si="6"/>
        <v>-17243.6</v>
      </c>
      <c r="K27" s="30">
        <f t="shared" si="6"/>
        <v>-20728.4</v>
      </c>
      <c r="L27" s="30">
        <f t="shared" si="6"/>
        <v>-13921.6</v>
      </c>
      <c r="M27" s="30">
        <f t="shared" si="6"/>
        <v>-5759.6</v>
      </c>
      <c r="N27" s="30">
        <f t="shared" si="6"/>
        <v>-3625.6</v>
      </c>
      <c r="O27" s="30">
        <f t="shared" si="6"/>
        <v>-187472.05000000002</v>
      </c>
    </row>
    <row r="28" spans="1:15" ht="18.75" customHeight="1">
      <c r="A28" s="26" t="s">
        <v>40</v>
      </c>
      <c r="B28" s="31">
        <f>+B29</f>
        <v>-27231.6</v>
      </c>
      <c r="C28" s="31">
        <f>+C29</f>
        <v>-21164</v>
      </c>
      <c r="D28" s="31">
        <f aca="true" t="shared" si="7" ref="D28:O28">+D29</f>
        <v>-20609.6</v>
      </c>
      <c r="E28" s="31">
        <f t="shared" si="7"/>
        <v>-3040.4</v>
      </c>
      <c r="F28" s="31">
        <f t="shared" si="7"/>
        <v>-12777.6</v>
      </c>
      <c r="G28" s="31">
        <f t="shared" si="7"/>
        <v>-17380</v>
      </c>
      <c r="H28" s="31">
        <f t="shared" si="7"/>
        <v>-2640</v>
      </c>
      <c r="I28" s="31">
        <f t="shared" si="7"/>
        <v>-20094.8</v>
      </c>
      <c r="J28" s="31">
        <f t="shared" si="7"/>
        <v>-17243.6</v>
      </c>
      <c r="K28" s="31">
        <f t="shared" si="7"/>
        <v>-20728.4</v>
      </c>
      <c r="L28" s="31">
        <f t="shared" si="7"/>
        <v>-13921.6</v>
      </c>
      <c r="M28" s="31">
        <f t="shared" si="7"/>
        <v>-5759.6</v>
      </c>
      <c r="N28" s="31">
        <f t="shared" si="7"/>
        <v>-3625.6</v>
      </c>
      <c r="O28" s="31">
        <f t="shared" si="7"/>
        <v>-186216.80000000002</v>
      </c>
    </row>
    <row r="29" spans="1:26" ht="18.75" customHeight="1">
      <c r="A29" s="27" t="s">
        <v>41</v>
      </c>
      <c r="B29" s="16">
        <f>ROUND((-B9)*$G$3,2)</f>
        <v>-27231.6</v>
      </c>
      <c r="C29" s="16">
        <f aca="true" t="shared" si="8" ref="C29:N29">ROUND((-C9)*$G$3,2)</f>
        <v>-21164</v>
      </c>
      <c r="D29" s="16">
        <f t="shared" si="8"/>
        <v>-20609.6</v>
      </c>
      <c r="E29" s="16">
        <f t="shared" si="8"/>
        <v>-3040.4</v>
      </c>
      <c r="F29" s="16">
        <f t="shared" si="8"/>
        <v>-12777.6</v>
      </c>
      <c r="G29" s="16">
        <f t="shared" si="8"/>
        <v>-17380</v>
      </c>
      <c r="H29" s="16">
        <f t="shared" si="8"/>
        <v>-2640</v>
      </c>
      <c r="I29" s="16">
        <f t="shared" si="8"/>
        <v>-20094.8</v>
      </c>
      <c r="J29" s="16">
        <f t="shared" si="8"/>
        <v>-17243.6</v>
      </c>
      <c r="K29" s="16">
        <f t="shared" si="8"/>
        <v>-20728.4</v>
      </c>
      <c r="L29" s="16">
        <f t="shared" si="8"/>
        <v>-13921.6</v>
      </c>
      <c r="M29" s="16">
        <f t="shared" si="8"/>
        <v>-5759.6</v>
      </c>
      <c r="N29" s="16">
        <f t="shared" si="8"/>
        <v>-3625.6</v>
      </c>
      <c r="O29" s="32">
        <f aca="true" t="shared" si="9" ref="O29:O46">SUM(B29:N29)</f>
        <v>-186216.80000000002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-1033.79</v>
      </c>
      <c r="E41" s="35"/>
      <c r="F41" s="35"/>
      <c r="G41" s="35"/>
      <c r="H41" s="35">
        <v>-221.46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-1255.25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336413.53</v>
      </c>
      <c r="C44" s="36">
        <f t="shared" si="11"/>
        <v>206323.83</v>
      </c>
      <c r="D44" s="36">
        <f t="shared" si="11"/>
        <v>210471.43</v>
      </c>
      <c r="E44" s="36">
        <f t="shared" si="11"/>
        <v>55762.29</v>
      </c>
      <c r="F44" s="36">
        <f t="shared" si="11"/>
        <v>213147.12</v>
      </c>
      <c r="G44" s="36">
        <f t="shared" si="11"/>
        <v>249251.49000000005</v>
      </c>
      <c r="H44" s="36">
        <f t="shared" si="11"/>
        <v>48225.30000000001</v>
      </c>
      <c r="I44" s="36">
        <f t="shared" si="11"/>
        <v>200356.60000000003</v>
      </c>
      <c r="J44" s="36">
        <f t="shared" si="11"/>
        <v>192823.61000000002</v>
      </c>
      <c r="K44" s="36">
        <f t="shared" si="11"/>
        <v>293372.01</v>
      </c>
      <c r="L44" s="36">
        <f t="shared" si="11"/>
        <v>269095.63000000006</v>
      </c>
      <c r="M44" s="36">
        <f t="shared" si="11"/>
        <v>138917.41</v>
      </c>
      <c r="N44" s="36">
        <f t="shared" si="11"/>
        <v>59382.39000000001</v>
      </c>
      <c r="O44" s="36">
        <f>SUM(B44:N44)</f>
        <v>2473542.6400000006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336413.52999999997</v>
      </c>
      <c r="C50" s="51">
        <f t="shared" si="12"/>
        <v>206323.84</v>
      </c>
      <c r="D50" s="51">
        <f t="shared" si="12"/>
        <v>210471.43</v>
      </c>
      <c r="E50" s="51">
        <f t="shared" si="12"/>
        <v>55762.29</v>
      </c>
      <c r="F50" s="51">
        <f t="shared" si="12"/>
        <v>213147.12</v>
      </c>
      <c r="G50" s="51">
        <f t="shared" si="12"/>
        <v>249251.49</v>
      </c>
      <c r="H50" s="51">
        <f t="shared" si="12"/>
        <v>48225.3</v>
      </c>
      <c r="I50" s="51">
        <f t="shared" si="12"/>
        <v>200356.6</v>
      </c>
      <c r="J50" s="51">
        <f t="shared" si="12"/>
        <v>192823.61</v>
      </c>
      <c r="K50" s="51">
        <f t="shared" si="12"/>
        <v>293372</v>
      </c>
      <c r="L50" s="51">
        <f t="shared" si="12"/>
        <v>269095.63</v>
      </c>
      <c r="M50" s="51">
        <f t="shared" si="12"/>
        <v>138917.42</v>
      </c>
      <c r="N50" s="51">
        <f t="shared" si="12"/>
        <v>59382.39</v>
      </c>
      <c r="O50" s="36">
        <f t="shared" si="12"/>
        <v>2473542.65</v>
      </c>
      <c r="Q50"/>
    </row>
    <row r="51" spans="1:18" ht="18.75" customHeight="1">
      <c r="A51" s="26" t="s">
        <v>57</v>
      </c>
      <c r="B51" s="51">
        <v>286230.47</v>
      </c>
      <c r="C51" s="51">
        <v>153767.97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439998.43999999994</v>
      </c>
      <c r="P51"/>
      <c r="Q51"/>
      <c r="R51" s="43"/>
    </row>
    <row r="52" spans="1:16" ht="18.75" customHeight="1">
      <c r="A52" s="26" t="s">
        <v>58</v>
      </c>
      <c r="B52" s="51">
        <v>50183.06</v>
      </c>
      <c r="C52" s="51">
        <v>52555.87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102738.93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210471.43</v>
      </c>
      <c r="E53" s="52">
        <v>0</v>
      </c>
      <c r="F53" s="52">
        <v>0</v>
      </c>
      <c r="G53" s="52">
        <v>0</v>
      </c>
      <c r="H53" s="51">
        <v>48225.3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258696.72999999998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55762.29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55762.29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213147.12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213147.12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249251.49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249251.49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200356.6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200356.6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192823.61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192823.61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293372</v>
      </c>
      <c r="L59" s="31">
        <v>269095.63</v>
      </c>
      <c r="M59" s="52">
        <v>0</v>
      </c>
      <c r="N59" s="52">
        <v>0</v>
      </c>
      <c r="O59" s="36">
        <f t="shared" si="13"/>
        <v>562467.63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138917.42</v>
      </c>
      <c r="N60" s="52">
        <v>0</v>
      </c>
      <c r="O60" s="36">
        <f t="shared" si="13"/>
        <v>138917.42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59382.39</v>
      </c>
      <c r="O61" s="55">
        <f t="shared" si="13"/>
        <v>59382.39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ht="13.5">
      <c r="K72"/>
    </row>
    <row r="73" ht="13.5">
      <c r="L73"/>
    </row>
    <row r="74" ht="13.5">
      <c r="M74"/>
    </row>
    <row r="75" ht="13.5">
      <c r="N75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2021-03-11T17:38:02Z</dcterms:modified>
  <cp:category/>
  <cp:version/>
  <cp:contentType/>
  <cp:contentStatus/>
</cp:coreProperties>
</file>