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<sst xmlns="http://schemas.openxmlformats.org/spreadsheetml/2006/main" count="79" uniqueCount="76">
  <si>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</si>
  <si>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</si>
  <si>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</si>
  <si>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</si>
  <si>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</si>
  <si>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</si>
  <si>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</si>
  <si>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</si>
  <si>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</si>
  <si>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</si>
  <si>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</si>
  <si>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</si>
  <si>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</si>
  <si>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</si>
  <si>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</si>
  <si>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</si>
  <si>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</si>
  <si>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</si>
  <si>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</si>
  <si>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</si>
  <si>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</si>
  <si>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</si>
  <si>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</si>
  <si>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</si>
  <si>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</si>
  <si>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</si>
  <si>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</si>
  <si>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</si>
  <si>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</si>
  <si>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</si>
  <si>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</si>
  <si>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</si>
  <si>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</si>
  <si>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</si>
  <si>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</si>
  <si>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</si>
  <si>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</si>
  <si>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</si>
  <si>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</si>
  <si>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</si>
  <si>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</si>
  <si>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</si>
  <si>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</si>
  <si>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</si>
  <si>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</si>
  <si>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</si>
  <si>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</si>
  <si>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</si>
  <si>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</si>
  <si>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</si>
  <si>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</si>
  <si>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</si>
  <si>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</si>
  <si>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</si>
  <si>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</si>
  <si>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</si>
  <si>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</si>
  <si>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</si>
  <si>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</si>
  <si>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</si>
  <si>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</si>
  <si>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</si>
  <si>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</si>
  <si>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</si>
  <si>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</si>
  <si>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</si>
  <si>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</si>
  <si>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</si>
  <si>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</si>
  <si>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</si>
  <si>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</si>
  <si>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</si>
  <si>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</si>
  <si>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05/03/21 - VENCIMENTO 12/03/21</t>
  </si>
  <si>
    <t>5.3. Revisão de Remuneração pelo Transporte Coletivo (1)</t>
  </si>
  <si>
    <t>Nota: (1) Revisões do período de 19/03 a 03/12/20.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</si>
</sst>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64</xdr:row>
      <xdr:rowOff>0</xdr:rowOff>
    </xdr:from>
    <xdr:to>
      <xdr:col>4</xdr:col>
      <xdr:colOff>866775</xdr:colOff>
      <xdr:row>65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544002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7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317554</v>
      </c>
      <c r="C7" s="9">
        <f t="shared" si="0"/>
        <v>227147</v>
      </c>
      <c r="D7" s="9">
        <f t="shared" si="0"/>
        <v>249849</v>
      </c>
      <c r="E7" s="9">
        <f t="shared" si="0"/>
        <v>54768</v>
      </c>
      <c r="F7" s="9">
        <f t="shared" si="0"/>
        <v>175642</v>
      </c>
      <c r="G7" s="9">
        <f t="shared" si="0"/>
        <v>294615</v>
      </c>
      <c r="H7" s="9">
        <f t="shared" si="0"/>
        <v>42257</v>
      </c>
      <c r="I7" s="9">
        <f t="shared" si="0"/>
        <v>228043</v>
      </c>
      <c r="J7" s="9">
        <f t="shared" si="0"/>
        <v>205886</v>
      </c>
      <c r="K7" s="9">
        <f t="shared" si="0"/>
        <v>283444</v>
      </c>
      <c r="L7" s="9">
        <f t="shared" si="0"/>
        <v>217945</v>
      </c>
      <c r="M7" s="9">
        <f t="shared" si="0"/>
        <v>100946</v>
      </c>
      <c r="N7" s="9">
        <f t="shared" si="0"/>
        <v>64556</v>
      </c>
      <c r="O7" s="9">
        <f t="shared" si="0"/>
        <v>2462652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14355</v>
      </c>
      <c r="C8" s="11">
        <f t="shared" si="1"/>
        <v>14208</v>
      </c>
      <c r="D8" s="11">
        <f t="shared" si="1"/>
        <v>11539</v>
      </c>
      <c r="E8" s="11">
        <f t="shared" si="1"/>
        <v>2295</v>
      </c>
      <c r="F8" s="11">
        <f t="shared" si="1"/>
        <v>7873</v>
      </c>
      <c r="G8" s="11">
        <f t="shared" si="1"/>
        <v>13180</v>
      </c>
      <c r="H8" s="11">
        <f t="shared" si="1"/>
        <v>2663</v>
      </c>
      <c r="I8" s="11">
        <f t="shared" si="1"/>
        <v>15172</v>
      </c>
      <c r="J8" s="11">
        <f t="shared" si="1"/>
        <v>10994</v>
      </c>
      <c r="K8" s="11">
        <f t="shared" si="1"/>
        <v>10170</v>
      </c>
      <c r="L8" s="11">
        <f t="shared" si="1"/>
        <v>8158</v>
      </c>
      <c r="M8" s="11">
        <f t="shared" si="1"/>
        <v>4510</v>
      </c>
      <c r="N8" s="11">
        <f t="shared" si="1"/>
        <v>3890</v>
      </c>
      <c r="O8" s="11">
        <f t="shared" si="1"/>
        <v>119007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14355</v>
      </c>
      <c r="C9" s="11">
        <v>14208</v>
      </c>
      <c r="D9" s="11">
        <v>11539</v>
      </c>
      <c r="E9" s="11">
        <v>2295</v>
      </c>
      <c r="F9" s="11">
        <v>7873</v>
      </c>
      <c r="G9" s="11">
        <v>13180</v>
      </c>
      <c r="H9" s="11">
        <v>2656</v>
      </c>
      <c r="I9" s="11">
        <v>15170</v>
      </c>
      <c r="J9" s="11">
        <v>10994</v>
      </c>
      <c r="K9" s="11">
        <v>10157</v>
      </c>
      <c r="L9" s="11">
        <v>8158</v>
      </c>
      <c r="M9" s="11">
        <v>4507</v>
      </c>
      <c r="N9" s="11">
        <v>3890</v>
      </c>
      <c r="O9" s="11">
        <f>SUM(B9:N9)</f>
        <v>118982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7</v>
      </c>
      <c r="I10" s="13">
        <v>2</v>
      </c>
      <c r="J10" s="13">
        <v>0</v>
      </c>
      <c r="K10" s="13">
        <v>13</v>
      </c>
      <c r="L10" s="13">
        <v>0</v>
      </c>
      <c r="M10" s="13">
        <v>3</v>
      </c>
      <c r="N10" s="13">
        <v>0</v>
      </c>
      <c r="O10" s="11">
        <f>SUM(B10:N10)</f>
        <v>25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303199</v>
      </c>
      <c r="C11" s="13">
        <v>212939</v>
      </c>
      <c r="D11" s="13">
        <v>238310</v>
      </c>
      <c r="E11" s="13">
        <v>52473</v>
      </c>
      <c r="F11" s="13">
        <v>167769</v>
      </c>
      <c r="G11" s="13">
        <v>281435</v>
      </c>
      <c r="H11" s="13">
        <v>39594</v>
      </c>
      <c r="I11" s="13">
        <v>212871</v>
      </c>
      <c r="J11" s="13">
        <v>194892</v>
      </c>
      <c r="K11" s="13">
        <v>273274</v>
      </c>
      <c r="L11" s="13">
        <v>209787</v>
      </c>
      <c r="M11" s="13">
        <v>96436</v>
      </c>
      <c r="N11" s="13">
        <v>60666</v>
      </c>
      <c r="O11" s="11">
        <f>SUM(B11:N11)</f>
        <v>2343645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1.433847808012568</v>
      </c>
      <c r="C15" s="19">
        <v>1.477726960804775</v>
      </c>
      <c r="D15" s="19">
        <v>1.302984841282092</v>
      </c>
      <c r="E15" s="19">
        <v>1.062183870402226</v>
      </c>
      <c r="F15" s="19">
        <v>1.813993410029258</v>
      </c>
      <c r="G15" s="19">
        <v>1.773006888448472</v>
      </c>
      <c r="H15" s="19">
        <v>2.006251284754038</v>
      </c>
      <c r="I15" s="19">
        <v>1.442487192714085</v>
      </c>
      <c r="J15" s="19">
        <v>1.448212820591698</v>
      </c>
      <c r="K15" s="19">
        <v>1.377796022459947</v>
      </c>
      <c r="L15" s="19">
        <v>1.477983461380979</v>
      </c>
      <c r="M15" s="19">
        <v>1.527979325907198</v>
      </c>
      <c r="N15" s="19">
        <v>1.482182251950011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1090517.5399999998</v>
      </c>
      <c r="C17" s="24">
        <f aca="true" t="shared" si="2" ref="C17:N17">C18+C19+C20+C21+C22+C23+C24+C25</f>
        <v>808527.34</v>
      </c>
      <c r="D17" s="24">
        <f t="shared" si="2"/>
        <v>681428.11</v>
      </c>
      <c r="E17" s="24">
        <f t="shared" si="2"/>
        <v>212630.89</v>
      </c>
      <c r="F17" s="24">
        <f t="shared" si="2"/>
        <v>768168.15</v>
      </c>
      <c r="G17" s="24">
        <f t="shared" si="2"/>
        <v>1045062.84</v>
      </c>
      <c r="H17" s="24">
        <f t="shared" si="2"/>
        <v>224795.7</v>
      </c>
      <c r="I17" s="24">
        <f t="shared" si="2"/>
        <v>792346.6099999999</v>
      </c>
      <c r="J17" s="24">
        <f t="shared" si="2"/>
        <v>711064.09</v>
      </c>
      <c r="K17" s="24">
        <f t="shared" si="2"/>
        <v>901989.03</v>
      </c>
      <c r="L17" s="24">
        <f t="shared" si="2"/>
        <v>845811.59</v>
      </c>
      <c r="M17" s="24">
        <f t="shared" si="2"/>
        <v>474871.3999999999</v>
      </c>
      <c r="N17" s="24">
        <f t="shared" si="2"/>
        <v>260095.39</v>
      </c>
      <c r="O17" s="24">
        <f>O18+O19+O20+O21+O22+O23+O24+O25</f>
        <v>8817308.68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700270.08</v>
      </c>
      <c r="C18" s="30">
        <f t="shared" si="3"/>
        <v>517327.29</v>
      </c>
      <c r="D18" s="30">
        <f t="shared" si="3"/>
        <v>498923.47</v>
      </c>
      <c r="E18" s="30">
        <f t="shared" si="3"/>
        <v>187092.96</v>
      </c>
      <c r="F18" s="30">
        <f t="shared" si="3"/>
        <v>406382.9</v>
      </c>
      <c r="G18" s="30">
        <f t="shared" si="3"/>
        <v>560357.73</v>
      </c>
      <c r="H18" s="30">
        <f t="shared" si="3"/>
        <v>107768.03</v>
      </c>
      <c r="I18" s="30">
        <f t="shared" si="3"/>
        <v>515240.35</v>
      </c>
      <c r="J18" s="30">
        <f t="shared" si="3"/>
        <v>468205.35</v>
      </c>
      <c r="K18" s="30">
        <f t="shared" si="3"/>
        <v>609716.39</v>
      </c>
      <c r="L18" s="30">
        <f t="shared" si="3"/>
        <v>533572.95</v>
      </c>
      <c r="M18" s="30">
        <f t="shared" si="3"/>
        <v>285495.48</v>
      </c>
      <c r="N18" s="30">
        <f t="shared" si="3"/>
        <v>164998.68</v>
      </c>
      <c r="O18" s="30">
        <f aca="true" t="shared" si="4" ref="O18:O25">SUM(B18:N18)</f>
        <v>5555351.66</v>
      </c>
    </row>
    <row r="19" spans="1:23" ht="18.75" customHeight="1">
      <c r="A19" s="26" t="s">
        <v>35</v>
      </c>
      <c r="B19" s="30">
        <f>IF(B15&lt;&gt;0,ROUND((B15-1)*B18,2),0)</f>
        <v>303810.64</v>
      </c>
      <c r="C19" s="30">
        <f aca="true" t="shared" si="5" ref="C19:N19">IF(C15&lt;&gt;0,ROUND((C15-1)*C18,2),0)</f>
        <v>247141.19</v>
      </c>
      <c r="D19" s="30">
        <f t="shared" si="5"/>
        <v>151166.25</v>
      </c>
      <c r="E19" s="30">
        <f t="shared" si="5"/>
        <v>11634.16</v>
      </c>
      <c r="F19" s="30">
        <f t="shared" si="5"/>
        <v>330793</v>
      </c>
      <c r="G19" s="30">
        <f t="shared" si="5"/>
        <v>433160.39</v>
      </c>
      <c r="H19" s="30">
        <f t="shared" si="5"/>
        <v>108441.72</v>
      </c>
      <c r="I19" s="30">
        <f t="shared" si="5"/>
        <v>227987.26</v>
      </c>
      <c r="J19" s="30">
        <f t="shared" si="5"/>
        <v>209855.64</v>
      </c>
      <c r="K19" s="30">
        <f t="shared" si="5"/>
        <v>230348.43</v>
      </c>
      <c r="L19" s="30">
        <f t="shared" si="5"/>
        <v>255039.05</v>
      </c>
      <c r="M19" s="30">
        <f t="shared" si="5"/>
        <v>150735.71</v>
      </c>
      <c r="N19" s="30">
        <f t="shared" si="5"/>
        <v>79559.44</v>
      </c>
      <c r="O19" s="30">
        <f t="shared" si="4"/>
        <v>2739672.88</v>
      </c>
      <c r="W19" s="62"/>
    </row>
    <row r="20" spans="1:15" ht="18.75" customHeight="1">
      <c r="A20" s="26" t="s">
        <v>36</v>
      </c>
      <c r="B20" s="30">
        <v>35673.26</v>
      </c>
      <c r="C20" s="30">
        <v>25193.03</v>
      </c>
      <c r="D20" s="30">
        <v>16205.91</v>
      </c>
      <c r="E20" s="30">
        <v>6521.21</v>
      </c>
      <c r="F20" s="30">
        <v>15297.42</v>
      </c>
      <c r="G20" s="30">
        <v>26666.63</v>
      </c>
      <c r="H20" s="30">
        <v>4101.49</v>
      </c>
      <c r="I20" s="30">
        <v>14296.19</v>
      </c>
      <c r="J20" s="30">
        <v>22836.81</v>
      </c>
      <c r="K20" s="30">
        <v>31516.36</v>
      </c>
      <c r="L20" s="30">
        <v>29824.53</v>
      </c>
      <c r="M20" s="30">
        <v>13450.76</v>
      </c>
      <c r="N20" s="30">
        <v>7294.7</v>
      </c>
      <c r="O20" s="30">
        <f t="shared" si="4"/>
        <v>248878.30000000002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-1421.29</v>
      </c>
      <c r="C22" s="30">
        <v>-2144.29</v>
      </c>
      <c r="D22" s="30">
        <v>-7260</v>
      </c>
      <c r="E22" s="30">
        <v>-308.97</v>
      </c>
      <c r="F22" s="30">
        <v>-7187.74</v>
      </c>
      <c r="G22" s="30">
        <v>-1502.58</v>
      </c>
      <c r="H22" s="30">
        <v>-3089.68</v>
      </c>
      <c r="I22" s="30">
        <v>0</v>
      </c>
      <c r="J22" s="30">
        <v>-7801.42</v>
      </c>
      <c r="K22" s="30">
        <v>-3307.49</v>
      </c>
      <c r="L22" s="30">
        <v>-5829.68</v>
      </c>
      <c r="M22" s="30">
        <v>0</v>
      </c>
      <c r="N22" s="30">
        <v>0</v>
      </c>
      <c r="O22" s="30">
        <f t="shared" si="4"/>
        <v>-39853.14</v>
      </c>
    </row>
    <row r="23" spans="1:26" ht="18.75" customHeight="1">
      <c r="A23" s="26" t="s">
        <v>69</v>
      </c>
      <c r="B23" s="30">
        <v>-150.78</v>
      </c>
      <c r="C23" s="30">
        <v>-296.64</v>
      </c>
      <c r="D23" s="30">
        <v>-4304.64</v>
      </c>
      <c r="E23" s="30">
        <v>-638.46</v>
      </c>
      <c r="F23" s="30">
        <v>-461.04</v>
      </c>
      <c r="G23" s="30">
        <v>-663.52</v>
      </c>
      <c r="H23" s="30">
        <v>-562.73</v>
      </c>
      <c r="I23" s="30">
        <v>-225.48</v>
      </c>
      <c r="J23" s="30">
        <v>-3580.93</v>
      </c>
      <c r="K23" s="30">
        <v>-1007.85</v>
      </c>
      <c r="L23" s="30">
        <v>-1423.86</v>
      </c>
      <c r="M23" s="30">
        <v>0</v>
      </c>
      <c r="N23" s="30">
        <v>-64.77</v>
      </c>
      <c r="O23" s="30">
        <f t="shared" si="4"/>
        <v>-13380.7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49653.17</v>
      </c>
      <c r="C25" s="30">
        <v>18624.3</v>
      </c>
      <c r="D25" s="30">
        <v>25355.89</v>
      </c>
      <c r="E25" s="30">
        <v>6988.76</v>
      </c>
      <c r="F25" s="30">
        <v>22002.38</v>
      </c>
      <c r="G25" s="30">
        <v>25702.96</v>
      </c>
      <c r="H25" s="30">
        <v>6795.64</v>
      </c>
      <c r="I25" s="30">
        <v>33707.06</v>
      </c>
      <c r="J25" s="30">
        <v>20207.41</v>
      </c>
      <c r="K25" s="30">
        <v>33381.96</v>
      </c>
      <c r="L25" s="30">
        <v>33287.37</v>
      </c>
      <c r="M25" s="30">
        <v>23848.22</v>
      </c>
      <c r="N25" s="30">
        <v>6966.11</v>
      </c>
      <c r="O25" s="30">
        <f t="shared" si="4"/>
        <v>306521.23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-63162</v>
      </c>
      <c r="C27" s="30">
        <f>+C28+C30+C41+C42+C45-C46</f>
        <v>-62515.2</v>
      </c>
      <c r="D27" s="30">
        <f t="shared" si="6"/>
        <v>-54051.96</v>
      </c>
      <c r="E27" s="30">
        <f t="shared" si="6"/>
        <v>-10098</v>
      </c>
      <c r="F27" s="30">
        <f t="shared" si="6"/>
        <v>-34641.2</v>
      </c>
      <c r="G27" s="30">
        <f t="shared" si="6"/>
        <v>-57992</v>
      </c>
      <c r="H27" s="30">
        <f t="shared" si="6"/>
        <v>-142776.4</v>
      </c>
      <c r="I27" s="30">
        <f t="shared" si="6"/>
        <v>-66748</v>
      </c>
      <c r="J27" s="30">
        <f t="shared" si="6"/>
        <v>-48373.6</v>
      </c>
      <c r="K27" s="30">
        <f t="shared" si="6"/>
        <v>-44690.8</v>
      </c>
      <c r="L27" s="30">
        <f t="shared" si="6"/>
        <v>-35895.2</v>
      </c>
      <c r="M27" s="30">
        <f t="shared" si="6"/>
        <v>-19830.8</v>
      </c>
      <c r="N27" s="30">
        <f t="shared" si="6"/>
        <v>-17116</v>
      </c>
      <c r="O27" s="30">
        <f t="shared" si="6"/>
        <v>-657891.16</v>
      </c>
    </row>
    <row r="28" spans="1:15" ht="18.75" customHeight="1">
      <c r="A28" s="26" t="s">
        <v>40</v>
      </c>
      <c r="B28" s="31">
        <f>+B29</f>
        <v>-63162</v>
      </c>
      <c r="C28" s="31">
        <f>+C29</f>
        <v>-62515.2</v>
      </c>
      <c r="D28" s="31">
        <f aca="true" t="shared" si="7" ref="D28:O28">+D29</f>
        <v>-50771.6</v>
      </c>
      <c r="E28" s="31">
        <f t="shared" si="7"/>
        <v>-10098</v>
      </c>
      <c r="F28" s="31">
        <f t="shared" si="7"/>
        <v>-34641.2</v>
      </c>
      <c r="G28" s="31">
        <f t="shared" si="7"/>
        <v>-57992</v>
      </c>
      <c r="H28" s="31">
        <f t="shared" si="7"/>
        <v>-11686.4</v>
      </c>
      <c r="I28" s="31">
        <f t="shared" si="7"/>
        <v>-66748</v>
      </c>
      <c r="J28" s="31">
        <f t="shared" si="7"/>
        <v>-48373.6</v>
      </c>
      <c r="K28" s="31">
        <f t="shared" si="7"/>
        <v>-44690.8</v>
      </c>
      <c r="L28" s="31">
        <f t="shared" si="7"/>
        <v>-35895.2</v>
      </c>
      <c r="M28" s="31">
        <f t="shared" si="7"/>
        <v>-19830.8</v>
      </c>
      <c r="N28" s="31">
        <f t="shared" si="7"/>
        <v>-17116</v>
      </c>
      <c r="O28" s="31">
        <f t="shared" si="7"/>
        <v>-523520.8</v>
      </c>
    </row>
    <row r="29" spans="1:26" ht="18.75" customHeight="1">
      <c r="A29" s="27" t="s">
        <v>41</v>
      </c>
      <c r="B29" s="16">
        <f>ROUND((-B9)*$G$3,2)</f>
        <v>-63162</v>
      </c>
      <c r="C29" s="16">
        <f aca="true" t="shared" si="8" ref="C29:N29">ROUND((-C9)*$G$3,2)</f>
        <v>-62515.2</v>
      </c>
      <c r="D29" s="16">
        <f t="shared" si="8"/>
        <v>-50771.6</v>
      </c>
      <c r="E29" s="16">
        <f t="shared" si="8"/>
        <v>-10098</v>
      </c>
      <c r="F29" s="16">
        <f t="shared" si="8"/>
        <v>-34641.2</v>
      </c>
      <c r="G29" s="16">
        <f t="shared" si="8"/>
        <v>-57992</v>
      </c>
      <c r="H29" s="16">
        <f t="shared" si="8"/>
        <v>-11686.4</v>
      </c>
      <c r="I29" s="16">
        <f t="shared" si="8"/>
        <v>-66748</v>
      </c>
      <c r="J29" s="16">
        <f t="shared" si="8"/>
        <v>-48373.6</v>
      </c>
      <c r="K29" s="16">
        <f t="shared" si="8"/>
        <v>-44690.8</v>
      </c>
      <c r="L29" s="16">
        <f t="shared" si="8"/>
        <v>-35895.2</v>
      </c>
      <c r="M29" s="16">
        <f t="shared" si="8"/>
        <v>-19830.8</v>
      </c>
      <c r="N29" s="16">
        <f t="shared" si="8"/>
        <v>-17116</v>
      </c>
      <c r="O29" s="32">
        <f aca="true" t="shared" si="9" ref="O29:O46">SUM(B29:N29)</f>
        <v>-523520.8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-130000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-130000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-294000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-294000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-3280.36</v>
      </c>
      <c r="E41" s="35">
        <v>0</v>
      </c>
      <c r="F41" s="35">
        <v>0</v>
      </c>
      <c r="G41" s="35">
        <v>0</v>
      </c>
      <c r="H41" s="35">
        <v>-1090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-4370.360000000001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1027355.5399999998</v>
      </c>
      <c r="C44" s="36">
        <f t="shared" si="11"/>
        <v>746012.14</v>
      </c>
      <c r="D44" s="36">
        <f t="shared" si="11"/>
        <v>627376.15</v>
      </c>
      <c r="E44" s="36">
        <f t="shared" si="11"/>
        <v>202532.89</v>
      </c>
      <c r="F44" s="36">
        <f t="shared" si="11"/>
        <v>733526.9500000001</v>
      </c>
      <c r="G44" s="36">
        <f t="shared" si="11"/>
        <v>987070.84</v>
      </c>
      <c r="H44" s="36">
        <f t="shared" si="11"/>
        <v>82019.30000000002</v>
      </c>
      <c r="I44" s="36">
        <f t="shared" si="11"/>
        <v>725598.6099999999</v>
      </c>
      <c r="J44" s="36">
        <f t="shared" si="11"/>
        <v>662690.49</v>
      </c>
      <c r="K44" s="36">
        <f t="shared" si="11"/>
        <v>857298.23</v>
      </c>
      <c r="L44" s="36">
        <f t="shared" si="11"/>
        <v>809916.39</v>
      </c>
      <c r="M44" s="36">
        <f t="shared" si="11"/>
        <v>455040.5999999999</v>
      </c>
      <c r="N44" s="36">
        <f t="shared" si="11"/>
        <v>242979.39</v>
      </c>
      <c r="O44" s="36">
        <f>SUM(B44:N44)</f>
        <v>8159417.52</v>
      </c>
      <c r="P44"/>
      <c r="Q44" s="43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1027355.54</v>
      </c>
      <c r="C50" s="51">
        <f t="shared" si="12"/>
        <v>746012.15</v>
      </c>
      <c r="D50" s="51">
        <f t="shared" si="12"/>
        <v>627376.15</v>
      </c>
      <c r="E50" s="51">
        <f t="shared" si="12"/>
        <v>202532.9</v>
      </c>
      <c r="F50" s="51">
        <f t="shared" si="12"/>
        <v>733526.94</v>
      </c>
      <c r="G50" s="51">
        <f t="shared" si="12"/>
        <v>987070.84</v>
      </c>
      <c r="H50" s="51">
        <f t="shared" si="12"/>
        <v>82019.29</v>
      </c>
      <c r="I50" s="51">
        <f t="shared" si="12"/>
        <v>725598.61</v>
      </c>
      <c r="J50" s="51">
        <f t="shared" si="12"/>
        <v>662690.49</v>
      </c>
      <c r="K50" s="51">
        <f t="shared" si="12"/>
        <v>857298.23</v>
      </c>
      <c r="L50" s="51">
        <f t="shared" si="12"/>
        <v>809916.38</v>
      </c>
      <c r="M50" s="51">
        <f t="shared" si="12"/>
        <v>455040.6</v>
      </c>
      <c r="N50" s="51">
        <f t="shared" si="12"/>
        <v>242979.39</v>
      </c>
      <c r="O50" s="36">
        <f t="shared" si="12"/>
        <v>8159417.510000001</v>
      </c>
      <c r="Q50"/>
    </row>
    <row r="51" spans="1:18" ht="18.75" customHeight="1">
      <c r="A51" s="26" t="s">
        <v>57</v>
      </c>
      <c r="B51" s="51">
        <v>856257.63</v>
      </c>
      <c r="C51" s="51">
        <v>542343.55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1398601.1800000002</v>
      </c>
      <c r="P51"/>
      <c r="Q51"/>
      <c r="R51" s="43"/>
    </row>
    <row r="52" spans="1:16" ht="18.75" customHeight="1">
      <c r="A52" s="26" t="s">
        <v>58</v>
      </c>
      <c r="B52" s="51">
        <v>171097.91</v>
      </c>
      <c r="C52" s="51">
        <v>203668.6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374766.51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627376.15</v>
      </c>
      <c r="E53" s="52">
        <v>0</v>
      </c>
      <c r="F53" s="52">
        <v>0</v>
      </c>
      <c r="G53" s="52">
        <v>0</v>
      </c>
      <c r="H53" s="51">
        <v>82019.29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709395.4400000001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202532.9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202532.9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733526.94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733526.94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987070.84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987070.84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725598.61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725598.61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662690.49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662690.49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857298.23</v>
      </c>
      <c r="L59" s="31">
        <v>809916.38</v>
      </c>
      <c r="M59" s="52">
        <v>0</v>
      </c>
      <c r="N59" s="52">
        <v>0</v>
      </c>
      <c r="O59" s="36">
        <f t="shared" si="13"/>
        <v>1667214.6099999999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455040.6</v>
      </c>
      <c r="N60" s="52">
        <v>0</v>
      </c>
      <c r="O60" s="36">
        <f t="shared" si="13"/>
        <v>455040.6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242979.39</v>
      </c>
      <c r="O61" s="55">
        <f t="shared" si="13"/>
        <v>242979.39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/>
      <c r="C65"/>
      <c r="D65"/>
      <c r="E65"/>
      <c r="F65"/>
      <c r="G65"/>
      <c r="H65" s="59"/>
      <c r="I65" s="59"/>
      <c r="J65" s="60"/>
      <c r="K65" s="60"/>
      <c r="L65" s="60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ht="13.5">
      <c r="K72"/>
    </row>
    <row r="73" ht="13.5">
      <c r="L73"/>
    </row>
    <row r="74" ht="13.5">
      <c r="M74"/>
    </row>
    <row r="75" ht="13.5">
      <c r="N75"/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2021-03-11T17:25:21Z</dcterms:modified>
  <cp:category/>
  <cp:version/>
  <cp:contentType/>
  <cp:contentStatus/>
</cp:coreProperties>
</file>