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<sst xmlns="http://schemas.openxmlformats.org/spreadsheetml/2006/main" count="79" uniqueCount="76">
  <si>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</si>
  <si>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</si>
  <si>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</si>
  <si>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</si>
  <si>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</si>
  <si>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</si>
  <si>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</si>
  <si>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</si>
  <si>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</si>
  <si>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</si>
  <si>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</si>
  <si>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</si>
  <si>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</si>
  <si>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</si>
  <si>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</si>
  <si>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</si>
  <si>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</si>
  <si>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</si>
  <si>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</si>
  <si>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</si>
  <si>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</si>
  <si>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</si>
  <si>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</si>
  <si>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</si>
  <si>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</si>
  <si>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</si>
  <si>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</si>
  <si>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</si>
  <si>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</si>
  <si>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</si>
  <si>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</si>
  <si>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</si>
  <si>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</si>
  <si>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</si>
  <si>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</si>
  <si>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</si>
  <si>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</si>
  <si>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</si>
  <si>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</si>
  <si>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</si>
  <si>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</si>
  <si>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</si>
  <si>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</si>
  <si>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</si>
  <si>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</si>
  <si>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</si>
  <si>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</si>
  <si>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</si>
  <si>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</si>
  <si>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</si>
  <si>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</si>
  <si>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</si>
  <si>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</si>
  <si>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</si>
  <si>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</si>
  <si>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</si>
  <si>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</si>
  <si>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</si>
  <si>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</si>
  <si>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</si>
  <si>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</si>
  <si>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</si>
  <si>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</si>
  <si>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</si>
  <si>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</si>
  <si>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</si>
  <si>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</si>
  <si>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</si>
  <si>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</si>
  <si>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</si>
  <si>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</si>
  <si>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</si>
  <si>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</si>
  <si>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02/03/21 - VENCIMENTO 09/03/21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</si>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</sst>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62</xdr:row>
      <xdr:rowOff>0</xdr:rowOff>
    </xdr:from>
    <xdr:to>
      <xdr:col>4</xdr:col>
      <xdr:colOff>866775</xdr:colOff>
      <xdr:row>63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0685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866775</xdr:colOff>
      <xdr:row>63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0685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305103</v>
      </c>
      <c r="C7" s="9">
        <f t="shared" si="0"/>
        <v>219647</v>
      </c>
      <c r="D7" s="9">
        <f t="shared" si="0"/>
        <v>242841</v>
      </c>
      <c r="E7" s="9">
        <f t="shared" si="0"/>
        <v>51018</v>
      </c>
      <c r="F7" s="9">
        <f t="shared" si="0"/>
        <v>161430</v>
      </c>
      <c r="G7" s="9">
        <f t="shared" si="0"/>
        <v>281967</v>
      </c>
      <c r="H7" s="9">
        <f t="shared" si="0"/>
        <v>42178</v>
      </c>
      <c r="I7" s="9">
        <f t="shared" si="0"/>
        <v>219908</v>
      </c>
      <c r="J7" s="9">
        <f t="shared" si="0"/>
        <v>194816</v>
      </c>
      <c r="K7" s="9">
        <f t="shared" si="0"/>
        <v>272718</v>
      </c>
      <c r="L7" s="9">
        <f t="shared" si="0"/>
        <v>210000</v>
      </c>
      <c r="M7" s="9">
        <f t="shared" si="0"/>
        <v>97073</v>
      </c>
      <c r="N7" s="9">
        <f t="shared" si="0"/>
        <v>62629</v>
      </c>
      <c r="O7" s="9">
        <f t="shared" si="0"/>
        <v>2361328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12988</v>
      </c>
      <c r="C8" s="11">
        <f t="shared" si="1"/>
        <v>12924</v>
      </c>
      <c r="D8" s="11">
        <f t="shared" si="1"/>
        <v>10032</v>
      </c>
      <c r="E8" s="11">
        <f t="shared" si="1"/>
        <v>1881</v>
      </c>
      <c r="F8" s="11">
        <f t="shared" si="1"/>
        <v>6559</v>
      </c>
      <c r="G8" s="11">
        <f t="shared" si="1"/>
        <v>11561</v>
      </c>
      <c r="H8" s="11">
        <f t="shared" si="1"/>
        <v>2513</v>
      </c>
      <c r="I8" s="11">
        <f t="shared" si="1"/>
        <v>13251</v>
      </c>
      <c r="J8" s="11">
        <f t="shared" si="1"/>
        <v>9802</v>
      </c>
      <c r="K8" s="11">
        <f t="shared" si="1"/>
        <v>8677</v>
      </c>
      <c r="L8" s="11">
        <f t="shared" si="1"/>
        <v>7536</v>
      </c>
      <c r="M8" s="11">
        <f t="shared" si="1"/>
        <v>4292</v>
      </c>
      <c r="N8" s="11">
        <f t="shared" si="1"/>
        <v>3588</v>
      </c>
      <c r="O8" s="11">
        <f t="shared" si="1"/>
        <v>105604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12988</v>
      </c>
      <c r="C9" s="11">
        <v>12924</v>
      </c>
      <c r="D9" s="11">
        <v>10032</v>
      </c>
      <c r="E9" s="11">
        <v>1881</v>
      </c>
      <c r="F9" s="11">
        <v>6559</v>
      </c>
      <c r="G9" s="11">
        <v>11561</v>
      </c>
      <c r="H9" s="11">
        <v>2511</v>
      </c>
      <c r="I9" s="11">
        <v>13249</v>
      </c>
      <c r="J9" s="11">
        <v>9802</v>
      </c>
      <c r="K9" s="11">
        <v>8672</v>
      </c>
      <c r="L9" s="11">
        <v>7536</v>
      </c>
      <c r="M9" s="11">
        <v>4292</v>
      </c>
      <c r="N9" s="11">
        <v>3588</v>
      </c>
      <c r="O9" s="11">
        <f>SUM(B9:N9)</f>
        <v>105595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5</v>
      </c>
      <c r="L10" s="13">
        <v>0</v>
      </c>
      <c r="M10" s="13">
        <v>0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292115</v>
      </c>
      <c r="C11" s="13">
        <v>206723</v>
      </c>
      <c r="D11" s="13">
        <v>232809</v>
      </c>
      <c r="E11" s="13">
        <v>49137</v>
      </c>
      <c r="F11" s="13">
        <v>154871</v>
      </c>
      <c r="G11" s="13">
        <v>270406</v>
      </c>
      <c r="H11" s="13">
        <v>39665</v>
      </c>
      <c r="I11" s="13">
        <v>206657</v>
      </c>
      <c r="J11" s="13">
        <v>185014</v>
      </c>
      <c r="K11" s="13">
        <v>264041</v>
      </c>
      <c r="L11" s="13">
        <v>202464</v>
      </c>
      <c r="M11" s="13">
        <v>92781</v>
      </c>
      <c r="N11" s="13">
        <v>59041</v>
      </c>
      <c r="O11" s="11">
        <f>SUM(B11:N11)</f>
        <v>2255724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1.449013925013042</v>
      </c>
      <c r="C15" s="19">
        <v>1.47814153393976</v>
      </c>
      <c r="D15" s="19">
        <v>1.407586290502217</v>
      </c>
      <c r="E15" s="19">
        <v>1.107851827403776</v>
      </c>
      <c r="F15" s="19">
        <v>1.858332426778645</v>
      </c>
      <c r="G15" s="19">
        <v>1.761910760437831</v>
      </c>
      <c r="H15" s="19">
        <v>1.999441717995796</v>
      </c>
      <c r="I15" s="19">
        <v>1.449063309477629</v>
      </c>
      <c r="J15" s="19">
        <v>1.477132382958074</v>
      </c>
      <c r="K15" s="19">
        <v>1.393722970079157</v>
      </c>
      <c r="L15" s="19">
        <v>1.514799292235514</v>
      </c>
      <c r="M15" s="19">
        <v>1.539799852790185</v>
      </c>
      <c r="N15" s="19">
        <v>1.48930445123666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1062006.21</v>
      </c>
      <c r="C17" s="24">
        <f aca="true" t="shared" si="2" ref="C17:N17">C18+C19+C20+C21+C22+C23+C24+C25</f>
        <v>783482.24</v>
      </c>
      <c r="D17" s="24">
        <f t="shared" si="2"/>
        <v>718314.13</v>
      </c>
      <c r="E17" s="24">
        <f t="shared" si="2"/>
        <v>207364.88000000003</v>
      </c>
      <c r="F17" s="24">
        <f t="shared" si="2"/>
        <v>724432.6599999999</v>
      </c>
      <c r="G17" s="24">
        <f t="shared" si="2"/>
        <v>995012.8699999999</v>
      </c>
      <c r="H17" s="24">
        <f t="shared" si="2"/>
        <v>223746.52000000002</v>
      </c>
      <c r="I17" s="24">
        <f t="shared" si="2"/>
        <v>768977.5900000001</v>
      </c>
      <c r="J17" s="24">
        <f t="shared" si="2"/>
        <v>687030.24</v>
      </c>
      <c r="K17" s="24">
        <f t="shared" si="2"/>
        <v>878598.6199999999</v>
      </c>
      <c r="L17" s="24">
        <f t="shared" si="2"/>
        <v>837442.84</v>
      </c>
      <c r="M17" s="24">
        <f t="shared" si="2"/>
        <v>461803.80000000005</v>
      </c>
      <c r="N17" s="24">
        <f t="shared" si="2"/>
        <v>254173.06999999998</v>
      </c>
      <c r="O17" s="24">
        <f>O18+O19+O20+O21+O22+O23+O24+O25</f>
        <v>8602385.67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672813.14</v>
      </c>
      <c r="C18" s="30">
        <f t="shared" si="3"/>
        <v>500246.04</v>
      </c>
      <c r="D18" s="30">
        <f t="shared" si="3"/>
        <v>484929.19</v>
      </c>
      <c r="E18" s="30">
        <f t="shared" si="3"/>
        <v>174282.59</v>
      </c>
      <c r="F18" s="30">
        <f t="shared" si="3"/>
        <v>373500.59</v>
      </c>
      <c r="G18" s="30">
        <f t="shared" si="3"/>
        <v>536301.23</v>
      </c>
      <c r="H18" s="30">
        <f t="shared" si="3"/>
        <v>107566.55</v>
      </c>
      <c r="I18" s="30">
        <f t="shared" si="3"/>
        <v>496860.14</v>
      </c>
      <c r="J18" s="30">
        <f t="shared" si="3"/>
        <v>443031.07</v>
      </c>
      <c r="K18" s="30">
        <f t="shared" si="3"/>
        <v>586643.69</v>
      </c>
      <c r="L18" s="30">
        <f t="shared" si="3"/>
        <v>514122</v>
      </c>
      <c r="M18" s="30">
        <f t="shared" si="3"/>
        <v>274541.86</v>
      </c>
      <c r="N18" s="30">
        <f t="shared" si="3"/>
        <v>160073.46</v>
      </c>
      <c r="O18" s="30">
        <f aca="true" t="shared" si="4" ref="O18:O25">SUM(B18:N18)</f>
        <v>5324911.55</v>
      </c>
    </row>
    <row r="19" spans="1:23" ht="18.75" customHeight="1">
      <c r="A19" s="26" t="s">
        <v>35</v>
      </c>
      <c r="B19" s="30">
        <f>IF(B15&lt;&gt;0,ROUND((B15-1)*B18,2),0)</f>
        <v>302102.47</v>
      </c>
      <c r="C19" s="30">
        <f aca="true" t="shared" si="5" ref="C19:N19">IF(C15&lt;&gt;0,ROUND((C15-1)*C18,2),0)</f>
        <v>239188.41</v>
      </c>
      <c r="D19" s="30">
        <f t="shared" si="5"/>
        <v>197650.49</v>
      </c>
      <c r="E19" s="30">
        <f t="shared" si="5"/>
        <v>18796.7</v>
      </c>
      <c r="F19" s="30">
        <f t="shared" si="5"/>
        <v>320587.67</v>
      </c>
      <c r="G19" s="30">
        <f t="shared" si="5"/>
        <v>408613.68</v>
      </c>
      <c r="H19" s="30">
        <f t="shared" si="5"/>
        <v>107506.5</v>
      </c>
      <c r="I19" s="30">
        <f t="shared" si="5"/>
        <v>223121.66</v>
      </c>
      <c r="J19" s="30">
        <f t="shared" si="5"/>
        <v>211384.47</v>
      </c>
      <c r="K19" s="30">
        <f t="shared" si="5"/>
        <v>230975.1</v>
      </c>
      <c r="L19" s="30">
        <f t="shared" si="5"/>
        <v>264669.64</v>
      </c>
      <c r="M19" s="30">
        <f t="shared" si="5"/>
        <v>148197.66</v>
      </c>
      <c r="N19" s="30">
        <f t="shared" si="5"/>
        <v>78324.66</v>
      </c>
      <c r="O19" s="30">
        <f t="shared" si="4"/>
        <v>2751119.1100000003</v>
      </c>
      <c r="W19" s="60"/>
    </row>
    <row r="20" spans="1:15" ht="18.75" customHeight="1">
      <c r="A20" s="26" t="s">
        <v>36</v>
      </c>
      <c r="B20" s="30">
        <v>36176.26</v>
      </c>
      <c r="C20" s="30">
        <v>25033.64</v>
      </c>
      <c r="D20" s="30">
        <v>17958.77</v>
      </c>
      <c r="E20" s="30">
        <v>6761.15</v>
      </c>
      <c r="F20" s="30">
        <v>15187.45</v>
      </c>
      <c r="G20" s="30">
        <v>25883.39</v>
      </c>
      <c r="H20" s="30">
        <v>4028.23</v>
      </c>
      <c r="I20" s="30">
        <v>14022.66</v>
      </c>
      <c r="J20" s="30">
        <v>22524.6</v>
      </c>
      <c r="K20" s="30">
        <v>30975.12</v>
      </c>
      <c r="L20" s="30">
        <v>30601.68</v>
      </c>
      <c r="M20" s="30">
        <v>13874.83</v>
      </c>
      <c r="N20" s="30">
        <v>7467.61</v>
      </c>
      <c r="O20" s="30">
        <f t="shared" si="4"/>
        <v>250495.38999999996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-1661.44</v>
      </c>
      <c r="E23" s="30">
        <v>-496.58</v>
      </c>
      <c r="F23" s="30">
        <v>-998.92</v>
      </c>
      <c r="G23" s="30">
        <v>-1327.04</v>
      </c>
      <c r="H23" s="30">
        <v>-401.95</v>
      </c>
      <c r="I23" s="30">
        <v>-75.16</v>
      </c>
      <c r="J23" s="30">
        <v>-3657.12</v>
      </c>
      <c r="K23" s="30">
        <v>-1410.99</v>
      </c>
      <c r="L23" s="30">
        <v>-749.4</v>
      </c>
      <c r="M23" s="30">
        <v>0</v>
      </c>
      <c r="N23" s="30">
        <v>0</v>
      </c>
      <c r="O23" s="30">
        <f t="shared" si="4"/>
        <v>-10926.919999999998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6988.76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306521.23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-57147.2</v>
      </c>
      <c r="C27" s="30">
        <f>+C28+C30+C41+C42+C45-C46</f>
        <v>-56865.6</v>
      </c>
      <c r="D27" s="30">
        <f t="shared" si="6"/>
        <v>-47605.590000000004</v>
      </c>
      <c r="E27" s="30">
        <f t="shared" si="6"/>
        <v>-8276.4</v>
      </c>
      <c r="F27" s="30">
        <f t="shared" si="6"/>
        <v>-28859.6</v>
      </c>
      <c r="G27" s="30">
        <f t="shared" si="6"/>
        <v>-50868.4</v>
      </c>
      <c r="H27" s="30">
        <f t="shared" si="6"/>
        <v>117866.85</v>
      </c>
      <c r="I27" s="30">
        <f t="shared" si="6"/>
        <v>-58295.6</v>
      </c>
      <c r="J27" s="30">
        <f t="shared" si="6"/>
        <v>-43128.8</v>
      </c>
      <c r="K27" s="30">
        <f t="shared" si="6"/>
        <v>-38156.8</v>
      </c>
      <c r="L27" s="30">
        <f t="shared" si="6"/>
        <v>-33158.4</v>
      </c>
      <c r="M27" s="30">
        <f t="shared" si="6"/>
        <v>-18884.8</v>
      </c>
      <c r="N27" s="30">
        <f t="shared" si="6"/>
        <v>-15787.2</v>
      </c>
      <c r="O27" s="30">
        <f t="shared" si="6"/>
        <v>-339167.5399999999</v>
      </c>
    </row>
    <row r="28" spans="1:15" ht="18.75" customHeight="1">
      <c r="A28" s="26" t="s">
        <v>40</v>
      </c>
      <c r="B28" s="31">
        <f>+B29</f>
        <v>-57147.2</v>
      </c>
      <c r="C28" s="31">
        <f>+C29</f>
        <v>-56865.6</v>
      </c>
      <c r="D28" s="31">
        <f aca="true" t="shared" si="7" ref="D28:O28">+D29</f>
        <v>-44140.8</v>
      </c>
      <c r="E28" s="31">
        <f t="shared" si="7"/>
        <v>-8276.4</v>
      </c>
      <c r="F28" s="31">
        <f t="shared" si="7"/>
        <v>-28859.6</v>
      </c>
      <c r="G28" s="31">
        <f t="shared" si="7"/>
        <v>-50868.4</v>
      </c>
      <c r="H28" s="31">
        <f t="shared" si="7"/>
        <v>-11048.4</v>
      </c>
      <c r="I28" s="31">
        <f t="shared" si="7"/>
        <v>-58295.6</v>
      </c>
      <c r="J28" s="31">
        <f t="shared" si="7"/>
        <v>-43128.8</v>
      </c>
      <c r="K28" s="31">
        <f t="shared" si="7"/>
        <v>-38156.8</v>
      </c>
      <c r="L28" s="31">
        <f t="shared" si="7"/>
        <v>-33158.4</v>
      </c>
      <c r="M28" s="31">
        <f t="shared" si="7"/>
        <v>-18884.8</v>
      </c>
      <c r="N28" s="31">
        <f t="shared" si="7"/>
        <v>-15787.2</v>
      </c>
      <c r="O28" s="31">
        <f t="shared" si="7"/>
        <v>-464617.99999999994</v>
      </c>
    </row>
    <row r="29" spans="1:26" ht="18.75" customHeight="1">
      <c r="A29" s="27" t="s">
        <v>41</v>
      </c>
      <c r="B29" s="16">
        <f>ROUND((-B9)*$G$3,2)</f>
        <v>-57147.2</v>
      </c>
      <c r="C29" s="16">
        <f aca="true" t="shared" si="8" ref="C29:N29">ROUND((-C9)*$G$3,2)</f>
        <v>-56865.6</v>
      </c>
      <c r="D29" s="16">
        <f t="shared" si="8"/>
        <v>-44140.8</v>
      </c>
      <c r="E29" s="16">
        <f t="shared" si="8"/>
        <v>-8276.4</v>
      </c>
      <c r="F29" s="16">
        <f t="shared" si="8"/>
        <v>-28859.6</v>
      </c>
      <c r="G29" s="16">
        <f t="shared" si="8"/>
        <v>-50868.4</v>
      </c>
      <c r="H29" s="16">
        <f t="shared" si="8"/>
        <v>-11048.4</v>
      </c>
      <c r="I29" s="16">
        <f t="shared" si="8"/>
        <v>-58295.6</v>
      </c>
      <c r="J29" s="16">
        <f t="shared" si="8"/>
        <v>-43128.8</v>
      </c>
      <c r="K29" s="16">
        <f t="shared" si="8"/>
        <v>-38156.8</v>
      </c>
      <c r="L29" s="16">
        <f t="shared" si="8"/>
        <v>-33158.4</v>
      </c>
      <c r="M29" s="16">
        <f t="shared" si="8"/>
        <v>-18884.8</v>
      </c>
      <c r="N29" s="16">
        <f t="shared" si="8"/>
        <v>-15787.2</v>
      </c>
      <c r="O29" s="32">
        <f aca="true" t="shared" si="9" ref="O29:O46">SUM(B29:N29)</f>
        <v>-464617.99999999994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-3464.79</v>
      </c>
      <c r="E41" s="35"/>
      <c r="F41" s="35"/>
      <c r="G41" s="35"/>
      <c r="H41" s="35">
        <v>-1084.75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-4549.54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1004859.01</v>
      </c>
      <c r="C44" s="36">
        <f t="shared" si="11"/>
        <v>726616.64</v>
      </c>
      <c r="D44" s="36">
        <f t="shared" si="11"/>
        <v>670708.54</v>
      </c>
      <c r="E44" s="36">
        <f t="shared" si="11"/>
        <v>199088.48000000004</v>
      </c>
      <c r="F44" s="36">
        <f t="shared" si="11"/>
        <v>695573.0599999999</v>
      </c>
      <c r="G44" s="36">
        <f t="shared" si="11"/>
        <v>944144.4699999999</v>
      </c>
      <c r="H44" s="36">
        <f t="shared" si="11"/>
        <v>341613.37</v>
      </c>
      <c r="I44" s="36">
        <f t="shared" si="11"/>
        <v>710681.9900000001</v>
      </c>
      <c r="J44" s="36">
        <f t="shared" si="11"/>
        <v>643901.44</v>
      </c>
      <c r="K44" s="36">
        <f t="shared" si="11"/>
        <v>840441.8199999998</v>
      </c>
      <c r="L44" s="36">
        <f t="shared" si="11"/>
        <v>804284.44</v>
      </c>
      <c r="M44" s="36">
        <f t="shared" si="11"/>
        <v>442919.00000000006</v>
      </c>
      <c r="N44" s="36">
        <f t="shared" si="11"/>
        <v>238385.86999999997</v>
      </c>
      <c r="O44" s="36">
        <f>SUM(B44:N44)</f>
        <v>8263218.13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1004859</v>
      </c>
      <c r="C50" s="51">
        <f t="shared" si="12"/>
        <v>726616.64</v>
      </c>
      <c r="D50" s="51">
        <f t="shared" si="12"/>
        <v>670708.54</v>
      </c>
      <c r="E50" s="51">
        <f t="shared" si="12"/>
        <v>199088.48</v>
      </c>
      <c r="F50" s="51">
        <f t="shared" si="12"/>
        <v>695573.06</v>
      </c>
      <c r="G50" s="51">
        <f t="shared" si="12"/>
        <v>944144.48</v>
      </c>
      <c r="H50" s="51">
        <f t="shared" si="12"/>
        <v>341613.37</v>
      </c>
      <c r="I50" s="51">
        <f t="shared" si="12"/>
        <v>710681.98</v>
      </c>
      <c r="J50" s="51">
        <f t="shared" si="12"/>
        <v>643901.43</v>
      </c>
      <c r="K50" s="51">
        <f t="shared" si="12"/>
        <v>840441.81</v>
      </c>
      <c r="L50" s="51">
        <f t="shared" si="12"/>
        <v>804284.44</v>
      </c>
      <c r="M50" s="51">
        <f t="shared" si="12"/>
        <v>442918.99</v>
      </c>
      <c r="N50" s="51">
        <f t="shared" si="12"/>
        <v>238385.87</v>
      </c>
      <c r="O50" s="36">
        <f t="shared" si="12"/>
        <v>8263218.090000001</v>
      </c>
      <c r="Q50"/>
    </row>
    <row r="51" spans="1:18" ht="18.75" customHeight="1">
      <c r="A51" s="26" t="s">
        <v>57</v>
      </c>
      <c r="B51" s="51">
        <v>837697.98</v>
      </c>
      <c r="C51" s="51">
        <v>528378.78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1366076.76</v>
      </c>
      <c r="P51"/>
      <c r="Q51"/>
      <c r="R51" s="43"/>
    </row>
    <row r="52" spans="1:16" ht="18.75" customHeight="1">
      <c r="A52" s="26" t="s">
        <v>58</v>
      </c>
      <c r="B52" s="51">
        <v>167161.02</v>
      </c>
      <c r="C52" s="51">
        <v>198237.86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365398.88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670708.54</v>
      </c>
      <c r="E53" s="52">
        <v>0</v>
      </c>
      <c r="F53" s="52">
        <v>0</v>
      </c>
      <c r="G53" s="52">
        <v>0</v>
      </c>
      <c r="H53" s="51">
        <v>341613.37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1012321.91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199088.48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199088.48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695573.06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695573.06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944144.48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944144.48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710681.98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710681.98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643901.43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643901.43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840441.81</v>
      </c>
      <c r="L59" s="31">
        <v>804284.44</v>
      </c>
      <c r="M59" s="52">
        <v>0</v>
      </c>
      <c r="N59" s="52">
        <v>0</v>
      </c>
      <c r="O59" s="36">
        <f t="shared" si="13"/>
        <v>1644726.25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442918.99</v>
      </c>
      <c r="N60" s="52">
        <v>0</v>
      </c>
      <c r="O60" s="36">
        <f t="shared" si="13"/>
        <v>442918.99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238385.87</v>
      </c>
      <c r="O61" s="55">
        <f t="shared" si="13"/>
        <v>238385.87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2:12" ht="14.25">
      <c r="B63"/>
      <c r="C63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/>
      <c r="I64"/>
      <c r="J64"/>
      <c r="K64"/>
      <c r="L64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ht="13.5">
      <c r="K69"/>
    </row>
    <row r="70" ht="13.5">
      <c r="L70"/>
    </row>
    <row r="71" ht="13.5">
      <c r="M71"/>
    </row>
    <row r="72" ht="13.5">
      <c r="N72"/>
    </row>
    <row r="99" spans="2:14" ht="13.5"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2021-03-08T17:16:54Z</dcterms:modified>
  <cp:category/>
  <cp:version/>
  <cp:contentType/>
  <cp:contentStatus/>
</cp:coreProperties>
</file>