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<sst xmlns="http://schemas.openxmlformats.org/spreadsheetml/2006/main" count="79" uniqueCount="76">
  <si>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</si>
  <si>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</si>
  <si>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</si>
  <si>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</si>
  <si>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</si>
  <si>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</si>
  <si>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</si>
  <si>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</si>
  <si>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</si>
  <si>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</si>
  <si>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</si>
  <si>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</si>
  <si>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</si>
  <si>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</si>
  <si>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</si>
  <si>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</si>
  <si>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</si>
  <si>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</si>
  <si>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</si>
  <si>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</si>
  <si>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</si>
  <si>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</si>
  <si>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</si>
  <si>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</si>
  <si>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</si>
  <si>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</si>
  <si>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</si>
  <si>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</si>
  <si>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</si>
  <si>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</si>
  <si>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</si>
  <si>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</si>
  <si>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</si>
  <si>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</si>
  <si>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</si>
  <si>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</si>
  <si>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</si>
  <si>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</si>
  <si>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</si>
  <si>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</si>
  <si>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</si>
  <si>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</si>
  <si>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</si>
  <si>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</si>
  <si>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</si>
  <si>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</si>
  <si>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</si>
  <si>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</si>
  <si>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</si>
  <si>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</si>
  <si>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</si>
  <si>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</si>
  <si>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</si>
  <si>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</si>
  <si>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</si>
  <si>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</si>
  <si>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</si>
  <si>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</si>
  <si>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</si>
  <si>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</si>
  <si>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</si>
  <si>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</si>
  <si>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</si>
  <si>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</si>
  <si>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</si>
  <si>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</si>
  <si>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</si>
  <si>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</si>
  <si>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</si>
  <si>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</si>
  <si>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</si>
  <si>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</si>
  <si>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</si>
  <si>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01/03/21 - VENCIMENTO 08/03/21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</si>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</sst>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297458</v>
      </c>
      <c r="C7" s="9">
        <f t="shared" si="0"/>
        <v>215169</v>
      </c>
      <c r="D7" s="9">
        <f t="shared" si="0"/>
        <v>238936</v>
      </c>
      <c r="E7" s="9">
        <f t="shared" si="0"/>
        <v>50813</v>
      </c>
      <c r="F7" s="9">
        <f t="shared" si="0"/>
        <v>162553</v>
      </c>
      <c r="G7" s="9">
        <f t="shared" si="0"/>
        <v>266234</v>
      </c>
      <c r="H7" s="9">
        <f t="shared" si="0"/>
        <v>41490</v>
      </c>
      <c r="I7" s="9">
        <f t="shared" si="0"/>
        <v>214667</v>
      </c>
      <c r="J7" s="9">
        <f t="shared" si="0"/>
        <v>191979</v>
      </c>
      <c r="K7" s="9">
        <f t="shared" si="0"/>
        <v>266781</v>
      </c>
      <c r="L7" s="9">
        <f t="shared" si="0"/>
        <v>202465</v>
      </c>
      <c r="M7" s="9">
        <f t="shared" si="0"/>
        <v>95807</v>
      </c>
      <c r="N7" s="9">
        <f t="shared" si="0"/>
        <v>61055</v>
      </c>
      <c r="O7" s="9">
        <f t="shared" si="0"/>
        <v>2305407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14417</v>
      </c>
      <c r="C8" s="11">
        <f t="shared" si="1"/>
        <v>14237</v>
      </c>
      <c r="D8" s="11">
        <f t="shared" si="1"/>
        <v>11392</v>
      </c>
      <c r="E8" s="11">
        <f t="shared" si="1"/>
        <v>2182</v>
      </c>
      <c r="F8" s="11">
        <f t="shared" si="1"/>
        <v>7259</v>
      </c>
      <c r="G8" s="11">
        <f t="shared" si="1"/>
        <v>12175</v>
      </c>
      <c r="H8" s="11">
        <f t="shared" si="1"/>
        <v>2686</v>
      </c>
      <c r="I8" s="11">
        <f t="shared" si="1"/>
        <v>14507</v>
      </c>
      <c r="J8" s="11">
        <f t="shared" si="1"/>
        <v>10576</v>
      </c>
      <c r="K8" s="11">
        <f t="shared" si="1"/>
        <v>9874</v>
      </c>
      <c r="L8" s="11">
        <f t="shared" si="1"/>
        <v>8123</v>
      </c>
      <c r="M8" s="11">
        <f t="shared" si="1"/>
        <v>4669</v>
      </c>
      <c r="N8" s="11">
        <f t="shared" si="1"/>
        <v>3917</v>
      </c>
      <c r="O8" s="11">
        <f t="shared" si="1"/>
        <v>116014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14417</v>
      </c>
      <c r="C9" s="11">
        <v>14237</v>
      </c>
      <c r="D9" s="11">
        <v>11392</v>
      </c>
      <c r="E9" s="11">
        <v>2182</v>
      </c>
      <c r="F9" s="11">
        <v>7259</v>
      </c>
      <c r="G9" s="11">
        <v>12175</v>
      </c>
      <c r="H9" s="11">
        <v>2685</v>
      </c>
      <c r="I9" s="11">
        <v>14507</v>
      </c>
      <c r="J9" s="11">
        <v>10576</v>
      </c>
      <c r="K9" s="11">
        <v>9868</v>
      </c>
      <c r="L9" s="11">
        <v>8123</v>
      </c>
      <c r="M9" s="11">
        <v>4668</v>
      </c>
      <c r="N9" s="11">
        <v>3917</v>
      </c>
      <c r="O9" s="11">
        <f>SUM(B9:N9)</f>
        <v>116006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6</v>
      </c>
      <c r="L10" s="13">
        <v>0</v>
      </c>
      <c r="M10" s="13">
        <v>1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283041</v>
      </c>
      <c r="C11" s="13">
        <v>200932</v>
      </c>
      <c r="D11" s="13">
        <v>227544</v>
      </c>
      <c r="E11" s="13">
        <v>48631</v>
      </c>
      <c r="F11" s="13">
        <v>155294</v>
      </c>
      <c r="G11" s="13">
        <v>254059</v>
      </c>
      <c r="H11" s="13">
        <v>38804</v>
      </c>
      <c r="I11" s="13">
        <v>200160</v>
      </c>
      <c r="J11" s="13">
        <v>181403</v>
      </c>
      <c r="K11" s="13">
        <v>256907</v>
      </c>
      <c r="L11" s="13">
        <v>194342</v>
      </c>
      <c r="M11" s="13">
        <v>91138</v>
      </c>
      <c r="N11" s="13">
        <v>57138</v>
      </c>
      <c r="O11" s="11">
        <f>SUM(B11:N11)</f>
        <v>2189393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1.478230245709698</v>
      </c>
      <c r="C15" s="19">
        <v>1.510702228788918</v>
      </c>
      <c r="D15" s="19">
        <v>1.395738356668751</v>
      </c>
      <c r="E15" s="19">
        <v>1.111574520307782</v>
      </c>
      <c r="F15" s="19">
        <v>1.82513788982558</v>
      </c>
      <c r="G15" s="19">
        <v>1.825069917782125</v>
      </c>
      <c r="H15" s="19">
        <v>2.027947518782028</v>
      </c>
      <c r="I15" s="19">
        <v>1.474232667807762</v>
      </c>
      <c r="J15" s="19">
        <v>1.483599733507335</v>
      </c>
      <c r="K15" s="19">
        <v>1.402474698273401</v>
      </c>
      <c r="L15" s="19">
        <v>1.548844428005166</v>
      </c>
      <c r="M15" s="19">
        <v>1.556855570661134</v>
      </c>
      <c r="N15" s="19">
        <v>1.522182953734883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1056574.5299999998</v>
      </c>
      <c r="C17" s="24">
        <f aca="true" t="shared" si="2" ref="C17:N17">C18+C19+C20+C21+C22+C23+C24+C25</f>
        <v>784991.6099999999</v>
      </c>
      <c r="D17" s="24">
        <f t="shared" si="2"/>
        <v>700553.5099999999</v>
      </c>
      <c r="E17" s="24">
        <f t="shared" si="2"/>
        <v>207269.82000000007</v>
      </c>
      <c r="F17" s="24">
        <f t="shared" si="2"/>
        <v>716464.8</v>
      </c>
      <c r="G17" s="24">
        <f t="shared" si="2"/>
        <v>972659.75</v>
      </c>
      <c r="H17" s="24">
        <f t="shared" si="2"/>
        <v>223325.76000000004</v>
      </c>
      <c r="I17" s="24">
        <f t="shared" si="2"/>
        <v>763919.69</v>
      </c>
      <c r="J17" s="24">
        <f t="shared" si="2"/>
        <v>679549.53</v>
      </c>
      <c r="K17" s="24">
        <f t="shared" si="2"/>
        <v>864807.1399999999</v>
      </c>
      <c r="L17" s="24">
        <f t="shared" si="2"/>
        <v>825273.4799999999</v>
      </c>
      <c r="M17" s="24">
        <f t="shared" si="2"/>
        <v>460447.1</v>
      </c>
      <c r="N17" s="24">
        <f t="shared" si="2"/>
        <v>253277.74</v>
      </c>
      <c r="O17" s="24">
        <f>O18+O19+O20+O21+O22+O23+O24+O25</f>
        <v>8509114.459999999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655954.38</v>
      </c>
      <c r="C18" s="30">
        <f t="shared" si="3"/>
        <v>490047.4</v>
      </c>
      <c r="D18" s="30">
        <f t="shared" si="3"/>
        <v>477131.3</v>
      </c>
      <c r="E18" s="30">
        <f t="shared" si="3"/>
        <v>173582.29</v>
      </c>
      <c r="F18" s="30">
        <f t="shared" si="3"/>
        <v>376098.88</v>
      </c>
      <c r="G18" s="30">
        <f t="shared" si="3"/>
        <v>506377.07</v>
      </c>
      <c r="H18" s="30">
        <f t="shared" si="3"/>
        <v>105811.95</v>
      </c>
      <c r="I18" s="30">
        <f t="shared" si="3"/>
        <v>485018.62</v>
      </c>
      <c r="J18" s="30">
        <f t="shared" si="3"/>
        <v>436579.44</v>
      </c>
      <c r="K18" s="30">
        <f t="shared" si="3"/>
        <v>573872.61</v>
      </c>
      <c r="L18" s="30">
        <f t="shared" si="3"/>
        <v>495674.81</v>
      </c>
      <c r="M18" s="30">
        <f t="shared" si="3"/>
        <v>270961.36</v>
      </c>
      <c r="N18" s="30">
        <f t="shared" si="3"/>
        <v>156050.47</v>
      </c>
      <c r="O18" s="30">
        <f aca="true" t="shared" si="4" ref="O18:O25">SUM(B18:N18)</f>
        <v>5203160.58</v>
      </c>
    </row>
    <row r="19" spans="1:23" ht="18.75" customHeight="1">
      <c r="A19" s="26" t="s">
        <v>35</v>
      </c>
      <c r="B19" s="30">
        <f>IF(B15&lt;&gt;0,ROUND((B15-1)*B18,2),0)</f>
        <v>313697.22</v>
      </c>
      <c r="C19" s="30">
        <f aca="true" t="shared" si="5" ref="C19:N19">IF(C15&lt;&gt;0,ROUND((C15-1)*C18,2),0)</f>
        <v>250268.3</v>
      </c>
      <c r="D19" s="30">
        <f t="shared" si="5"/>
        <v>188819.16</v>
      </c>
      <c r="E19" s="30">
        <f t="shared" si="5"/>
        <v>19367.36</v>
      </c>
      <c r="F19" s="30">
        <f t="shared" si="5"/>
        <v>310333.44</v>
      </c>
      <c r="G19" s="30">
        <f t="shared" si="5"/>
        <v>417796.49</v>
      </c>
      <c r="H19" s="30">
        <f t="shared" si="5"/>
        <v>108769.13</v>
      </c>
      <c r="I19" s="30">
        <f t="shared" si="5"/>
        <v>230011.67</v>
      </c>
      <c r="J19" s="30">
        <f t="shared" si="5"/>
        <v>211129.7</v>
      </c>
      <c r="K19" s="30">
        <f t="shared" si="5"/>
        <v>230969.21</v>
      </c>
      <c r="L19" s="30">
        <f t="shared" si="5"/>
        <v>272048.36</v>
      </c>
      <c r="M19" s="30">
        <f t="shared" si="5"/>
        <v>150886.34</v>
      </c>
      <c r="N19" s="30">
        <f t="shared" si="5"/>
        <v>81486.9</v>
      </c>
      <c r="O19" s="30">
        <f t="shared" si="4"/>
        <v>2785583.28</v>
      </c>
      <c r="W19" s="62"/>
    </row>
    <row r="20" spans="1:15" ht="18.75" customHeight="1">
      <c r="A20" s="26" t="s">
        <v>36</v>
      </c>
      <c r="B20" s="30">
        <v>36008.59</v>
      </c>
      <c r="C20" s="30">
        <v>25513.44</v>
      </c>
      <c r="D20" s="30">
        <v>17582.57</v>
      </c>
      <c r="E20" s="30">
        <v>6795.73</v>
      </c>
      <c r="F20" s="30">
        <v>15259.73</v>
      </c>
      <c r="G20" s="30">
        <v>24852.2</v>
      </c>
      <c r="H20" s="30">
        <v>4099.44</v>
      </c>
      <c r="I20" s="30">
        <v>14066.59</v>
      </c>
      <c r="J20" s="30">
        <v>22055.05</v>
      </c>
      <c r="K20" s="30">
        <v>30363.75</v>
      </c>
      <c r="L20" s="30">
        <v>29875.49</v>
      </c>
      <c r="M20" s="30">
        <v>13409.95</v>
      </c>
      <c r="N20" s="30">
        <v>7433.03</v>
      </c>
      <c r="O20" s="30">
        <f t="shared" si="4"/>
        <v>247315.56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-2416.64</v>
      </c>
      <c r="E23" s="30">
        <v>-496.58</v>
      </c>
      <c r="F23" s="30">
        <v>-1383.12</v>
      </c>
      <c r="G23" s="30">
        <v>-1907.62</v>
      </c>
      <c r="H23" s="30">
        <v>-401.95</v>
      </c>
      <c r="I23" s="30">
        <v>-225.48</v>
      </c>
      <c r="J23" s="30">
        <v>-3961.88</v>
      </c>
      <c r="K23" s="30">
        <v>-1814.13</v>
      </c>
      <c r="L23" s="30">
        <v>-1124.1</v>
      </c>
      <c r="M23" s="30">
        <v>0</v>
      </c>
      <c r="N23" s="30">
        <v>0</v>
      </c>
      <c r="O23" s="30">
        <f t="shared" si="4"/>
        <v>-13731.500000000002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6988.76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306521.23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-63434.8</v>
      </c>
      <c r="C27" s="30">
        <f>+C28+C30+C41+C42+C45-C46</f>
        <v>-62642.8</v>
      </c>
      <c r="D27" s="30">
        <f t="shared" si="6"/>
        <v>-53500.79</v>
      </c>
      <c r="E27" s="30">
        <f t="shared" si="6"/>
        <v>-9600.8</v>
      </c>
      <c r="F27" s="30">
        <f t="shared" si="6"/>
        <v>-31939.6</v>
      </c>
      <c r="G27" s="30">
        <f t="shared" si="6"/>
        <v>-53570</v>
      </c>
      <c r="H27" s="30">
        <f t="shared" si="6"/>
        <v>-12896.65</v>
      </c>
      <c r="I27" s="30">
        <f t="shared" si="6"/>
        <v>-63830.8</v>
      </c>
      <c r="J27" s="30">
        <f t="shared" si="6"/>
        <v>-46534.4</v>
      </c>
      <c r="K27" s="30">
        <f t="shared" si="6"/>
        <v>-43419.2</v>
      </c>
      <c r="L27" s="30">
        <f t="shared" si="6"/>
        <v>-35741.2</v>
      </c>
      <c r="M27" s="30">
        <f t="shared" si="6"/>
        <v>-20539.2</v>
      </c>
      <c r="N27" s="30">
        <f t="shared" si="6"/>
        <v>-17234.8</v>
      </c>
      <c r="O27" s="30">
        <f t="shared" si="6"/>
        <v>-514885.0400000001</v>
      </c>
    </row>
    <row r="28" spans="1:15" ht="18.75" customHeight="1">
      <c r="A28" s="26" t="s">
        <v>40</v>
      </c>
      <c r="B28" s="31">
        <f>+B29</f>
        <v>-63434.8</v>
      </c>
      <c r="C28" s="31">
        <f>+C29</f>
        <v>-62642.8</v>
      </c>
      <c r="D28" s="31">
        <f aca="true" t="shared" si="7" ref="D28:O28">+D29</f>
        <v>-50124.8</v>
      </c>
      <c r="E28" s="31">
        <f t="shared" si="7"/>
        <v>-9600.8</v>
      </c>
      <c r="F28" s="31">
        <f t="shared" si="7"/>
        <v>-31939.6</v>
      </c>
      <c r="G28" s="31">
        <f t="shared" si="7"/>
        <v>-53570</v>
      </c>
      <c r="H28" s="31">
        <f t="shared" si="7"/>
        <v>-11814</v>
      </c>
      <c r="I28" s="31">
        <f t="shared" si="7"/>
        <v>-63830.8</v>
      </c>
      <c r="J28" s="31">
        <f t="shared" si="7"/>
        <v>-46534.4</v>
      </c>
      <c r="K28" s="31">
        <f t="shared" si="7"/>
        <v>-43419.2</v>
      </c>
      <c r="L28" s="31">
        <f t="shared" si="7"/>
        <v>-35741.2</v>
      </c>
      <c r="M28" s="31">
        <f t="shared" si="7"/>
        <v>-20539.2</v>
      </c>
      <c r="N28" s="31">
        <f t="shared" si="7"/>
        <v>-17234.8</v>
      </c>
      <c r="O28" s="31">
        <f t="shared" si="7"/>
        <v>-510426.4000000001</v>
      </c>
    </row>
    <row r="29" spans="1:26" ht="18.75" customHeight="1">
      <c r="A29" s="27" t="s">
        <v>41</v>
      </c>
      <c r="B29" s="16">
        <f>ROUND((-B9)*$G$3,2)</f>
        <v>-63434.8</v>
      </c>
      <c r="C29" s="16">
        <f aca="true" t="shared" si="8" ref="C29:N29">ROUND((-C9)*$G$3,2)</f>
        <v>-62642.8</v>
      </c>
      <c r="D29" s="16">
        <f t="shared" si="8"/>
        <v>-50124.8</v>
      </c>
      <c r="E29" s="16">
        <f t="shared" si="8"/>
        <v>-9600.8</v>
      </c>
      <c r="F29" s="16">
        <f t="shared" si="8"/>
        <v>-31939.6</v>
      </c>
      <c r="G29" s="16">
        <f t="shared" si="8"/>
        <v>-53570</v>
      </c>
      <c r="H29" s="16">
        <f t="shared" si="8"/>
        <v>-11814</v>
      </c>
      <c r="I29" s="16">
        <f t="shared" si="8"/>
        <v>-63830.8</v>
      </c>
      <c r="J29" s="16">
        <f t="shared" si="8"/>
        <v>-46534.4</v>
      </c>
      <c r="K29" s="16">
        <f t="shared" si="8"/>
        <v>-43419.2</v>
      </c>
      <c r="L29" s="16">
        <f t="shared" si="8"/>
        <v>-35741.2</v>
      </c>
      <c r="M29" s="16">
        <f t="shared" si="8"/>
        <v>-20539.2</v>
      </c>
      <c r="N29" s="16">
        <f t="shared" si="8"/>
        <v>-17234.8</v>
      </c>
      <c r="O29" s="32">
        <f aca="true" t="shared" si="9" ref="O29:O46">SUM(B29:N29)</f>
        <v>-510426.4000000001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-3375.99</v>
      </c>
      <c r="E41" s="35">
        <v>0</v>
      </c>
      <c r="F41" s="35">
        <v>0</v>
      </c>
      <c r="G41" s="35">
        <v>0</v>
      </c>
      <c r="H41" s="35">
        <v>-1082.65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-4458.639999999999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993139.7299999997</v>
      </c>
      <c r="C44" s="36">
        <f t="shared" si="11"/>
        <v>722348.8099999998</v>
      </c>
      <c r="D44" s="36">
        <f t="shared" si="11"/>
        <v>647052.7199999999</v>
      </c>
      <c r="E44" s="36">
        <f t="shared" si="11"/>
        <v>197669.02000000008</v>
      </c>
      <c r="F44" s="36">
        <f t="shared" si="11"/>
        <v>684525.2000000001</v>
      </c>
      <c r="G44" s="36">
        <f t="shared" si="11"/>
        <v>919089.75</v>
      </c>
      <c r="H44" s="36">
        <f t="shared" si="11"/>
        <v>210429.11000000004</v>
      </c>
      <c r="I44" s="36">
        <f t="shared" si="11"/>
        <v>700088.8899999999</v>
      </c>
      <c r="J44" s="36">
        <f t="shared" si="11"/>
        <v>633015.13</v>
      </c>
      <c r="K44" s="36">
        <f t="shared" si="11"/>
        <v>821387.94</v>
      </c>
      <c r="L44" s="36">
        <f t="shared" si="11"/>
        <v>789532.2799999999</v>
      </c>
      <c r="M44" s="36">
        <f t="shared" si="11"/>
        <v>439907.89999999997</v>
      </c>
      <c r="N44" s="36">
        <f t="shared" si="11"/>
        <v>236042.94</v>
      </c>
      <c r="O44" s="36">
        <f>SUM(B44:N44)</f>
        <v>7994229.42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993139.74</v>
      </c>
      <c r="C50" s="51">
        <f t="shared" si="12"/>
        <v>722348.7999999999</v>
      </c>
      <c r="D50" s="51">
        <f t="shared" si="12"/>
        <v>647052.71</v>
      </c>
      <c r="E50" s="51">
        <f t="shared" si="12"/>
        <v>197669.02</v>
      </c>
      <c r="F50" s="51">
        <f t="shared" si="12"/>
        <v>684525.19</v>
      </c>
      <c r="G50" s="51">
        <f t="shared" si="12"/>
        <v>919089.74</v>
      </c>
      <c r="H50" s="51">
        <f t="shared" si="12"/>
        <v>210429.11</v>
      </c>
      <c r="I50" s="51">
        <f t="shared" si="12"/>
        <v>700088.89</v>
      </c>
      <c r="J50" s="51">
        <f t="shared" si="12"/>
        <v>633015.14</v>
      </c>
      <c r="K50" s="51">
        <f t="shared" si="12"/>
        <v>821387.93</v>
      </c>
      <c r="L50" s="51">
        <f t="shared" si="12"/>
        <v>789532.28</v>
      </c>
      <c r="M50" s="51">
        <f t="shared" si="12"/>
        <v>439907.9</v>
      </c>
      <c r="N50" s="51">
        <f t="shared" si="12"/>
        <v>236042.94</v>
      </c>
      <c r="O50" s="36">
        <f t="shared" si="12"/>
        <v>7994229.39</v>
      </c>
      <c r="Q50"/>
    </row>
    <row r="51" spans="1:18" ht="18.75" customHeight="1">
      <c r="A51" s="26" t="s">
        <v>57</v>
      </c>
      <c r="B51" s="51">
        <v>828029.59</v>
      </c>
      <c r="C51" s="51">
        <v>525305.94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1353335.5299999998</v>
      </c>
      <c r="P51"/>
      <c r="Q51"/>
      <c r="R51" s="43"/>
    </row>
    <row r="52" spans="1:16" ht="18.75" customHeight="1">
      <c r="A52" s="26" t="s">
        <v>58</v>
      </c>
      <c r="B52" s="51">
        <v>165110.15</v>
      </c>
      <c r="C52" s="51">
        <v>197042.86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362153.01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647052.71</v>
      </c>
      <c r="E53" s="52">
        <v>0</v>
      </c>
      <c r="F53" s="52">
        <v>0</v>
      </c>
      <c r="G53" s="52">
        <v>0</v>
      </c>
      <c r="H53" s="51">
        <v>210429.11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857481.82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197669.02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197669.02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684525.19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684525.19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919089.74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919089.74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700088.89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700088.89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633015.14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633015.14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821387.93</v>
      </c>
      <c r="L59" s="31">
        <v>789532.28</v>
      </c>
      <c r="M59" s="52">
        <v>0</v>
      </c>
      <c r="N59" s="52">
        <v>0</v>
      </c>
      <c r="O59" s="36">
        <f t="shared" si="13"/>
        <v>1610920.21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439907.9</v>
      </c>
      <c r="N60" s="52">
        <v>0</v>
      </c>
      <c r="O60" s="36">
        <f t="shared" si="13"/>
        <v>439907.9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236042.94</v>
      </c>
      <c r="O61" s="55">
        <f t="shared" si="13"/>
        <v>236042.94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 s="68"/>
      <c r="E64"/>
      <c r="F64"/>
      <c r="G64"/>
      <c r="H64" s="6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2021-03-05T14:52:00Z</dcterms:modified>
  <cp:category/>
  <cp:version/>
  <cp:contentType/>
  <cp:contentStatus/>
</cp:coreProperties>
</file>