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<sst xmlns="http://schemas.openxmlformats.org/spreadsheetml/2006/main" count="74" uniqueCount="73">
  <si>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</si>
  <si>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</si>
  <si>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</si>
  <si>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</si>
  <si>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</si>
  <si>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</si>
  <si>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</si>
  <si>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</si>
  <si>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</si>
  <si>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</si>
  <si>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</si>
  <si>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</si>
  <si>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</si>
  <si>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</si>
  <si>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</si>
  <si>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</si>
  <si>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</si>
  <si>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</si>
  <si>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</si>
  <si>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</si>
  <si>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</si>
  <si>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</si>
  <si>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</si>
  <si>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</si>
  <si>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</si>
  <si>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</si>
  <si>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</si>
  <si>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</si>
  <si>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</si>
  <si>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</si>
  <si>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</si>
  <si>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</si>
  <si>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</si>
  <si>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</si>
  <si>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</si>
  <si>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</si>
  <si>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</si>
  <si>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</si>
  <si>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</si>
  <si>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</si>
  <si>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</si>
  <si>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</si>
  <si>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</si>
  <si>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</si>
  <si>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</si>
  <si>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</si>
  <si>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</si>
  <si>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</si>
  <si>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</si>
  <si>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</si>
  <si>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</si>
  <si>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</si>
  <si>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</si>
  <si>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</si>
  <si>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</si>
  <si>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</si>
  <si>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</si>
  <si>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</si>
  <si>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</si>
  <si>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</si>
  <si>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</si>
  <si>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</si>
  <si>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</si>
  <si>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</si>
  <si>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</si>
  <si>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</si>
  <si>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</si>
  <si>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</si>
  <si>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</si>
  <si>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</si>
  <si>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</si>
  <si>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</si>
  <si>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27/03/21 - VENCIMENTO 05/04/21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</si>
</sst>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90641</v>
      </c>
      <c r="C7" s="47">
        <f t="shared" si="0"/>
        <v>76595</v>
      </c>
      <c r="D7" s="47">
        <f t="shared" si="0"/>
        <v>109616</v>
      </c>
      <c r="E7" s="47">
        <f t="shared" si="0"/>
        <v>50864</v>
      </c>
      <c r="F7" s="47">
        <f t="shared" si="0"/>
        <v>74304</v>
      </c>
      <c r="G7" s="47">
        <f t="shared" si="0"/>
        <v>85381</v>
      </c>
      <c r="H7" s="47">
        <f t="shared" si="0"/>
        <v>98945</v>
      </c>
      <c r="I7" s="47">
        <f t="shared" si="0"/>
        <v>110561</v>
      </c>
      <c r="J7" s="47">
        <f t="shared" si="0"/>
        <v>24231</v>
      </c>
      <c r="K7" s="47">
        <f t="shared" si="0"/>
        <v>721138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6244</v>
      </c>
      <c r="C8" s="45">
        <f t="shared" si="1"/>
        <v>6090</v>
      </c>
      <c r="D8" s="45">
        <f t="shared" si="1"/>
        <v>7723</v>
      </c>
      <c r="E8" s="45">
        <f t="shared" si="1"/>
        <v>3882</v>
      </c>
      <c r="F8" s="45">
        <f t="shared" si="1"/>
        <v>5030</v>
      </c>
      <c r="G8" s="45">
        <f t="shared" si="1"/>
        <v>3578</v>
      </c>
      <c r="H8" s="45">
        <f t="shared" si="1"/>
        <v>3605</v>
      </c>
      <c r="I8" s="45">
        <f t="shared" si="1"/>
        <v>6237</v>
      </c>
      <c r="J8" s="45">
        <f t="shared" si="1"/>
        <v>679</v>
      </c>
      <c r="K8" s="38">
        <f>SUM(B8:J8)</f>
        <v>43068</v>
      </c>
      <c r="L8"/>
      <c r="M8"/>
      <c r="N8"/>
    </row>
    <row r="9" spans="1:14" ht="16.5" customHeight="1">
      <c r="A9" s="22" t="s">
        <v>35</v>
      </c>
      <c r="B9" s="45">
        <v>6239</v>
      </c>
      <c r="C9" s="45">
        <v>6090</v>
      </c>
      <c r="D9" s="45">
        <v>7720</v>
      </c>
      <c r="E9" s="45">
        <v>3876</v>
      </c>
      <c r="F9" s="45">
        <v>5026</v>
      </c>
      <c r="G9" s="45">
        <v>3577</v>
      </c>
      <c r="H9" s="45">
        <v>3605</v>
      </c>
      <c r="I9" s="45">
        <v>6228</v>
      </c>
      <c r="J9" s="45">
        <v>679</v>
      </c>
      <c r="K9" s="38">
        <f>SUM(B9:J9)</f>
        <v>43040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0</v>
      </c>
      <c r="D10" s="45">
        <v>3</v>
      </c>
      <c r="E10" s="45">
        <v>6</v>
      </c>
      <c r="F10" s="45">
        <v>4</v>
      </c>
      <c r="G10" s="45">
        <v>1</v>
      </c>
      <c r="H10" s="45">
        <v>0</v>
      </c>
      <c r="I10" s="45">
        <v>9</v>
      </c>
      <c r="J10" s="45">
        <v>0</v>
      </c>
      <c r="K10" s="38">
        <f>SUM(B10:J10)</f>
        <v>28</v>
      </c>
      <c r="L10"/>
      <c r="M10"/>
      <c r="N10"/>
    </row>
    <row r="11" spans="1:14" ht="16.5" customHeight="1">
      <c r="A11" s="44" t="s">
        <v>33</v>
      </c>
      <c r="B11" s="43">
        <v>84397</v>
      </c>
      <c r="C11" s="43">
        <v>70505</v>
      </c>
      <c r="D11" s="43">
        <v>101893</v>
      </c>
      <c r="E11" s="43">
        <v>46982</v>
      </c>
      <c r="F11" s="43">
        <v>69274</v>
      </c>
      <c r="G11" s="43">
        <v>81803</v>
      </c>
      <c r="H11" s="43">
        <v>95340</v>
      </c>
      <c r="I11" s="43">
        <v>104324</v>
      </c>
      <c r="J11" s="43">
        <v>23552</v>
      </c>
      <c r="K11" s="38">
        <f>SUM(B11:J11)</f>
        <v>678070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2.41768690813833</v>
      </c>
      <c r="C15" s="39">
        <v>2.542196601614271</v>
      </c>
      <c r="D15" s="39">
        <v>1.916713941902365</v>
      </c>
      <c r="E15" s="39">
        <v>2.55407796148914</v>
      </c>
      <c r="F15" s="39">
        <v>2.098640517339186</v>
      </c>
      <c r="G15" s="39">
        <v>1.961550462529539</v>
      </c>
      <c r="H15" s="39">
        <v>1.949512987649366</v>
      </c>
      <c r="I15" s="39">
        <v>2.138483022343397</v>
      </c>
      <c r="J15" s="39">
        <v>2.420202276540511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753565.9500000001</v>
      </c>
      <c r="C17" s="36">
        <f aca="true" t="shared" si="2" ref="C17:J17">C18+C19+C20+C21+C22+C23+C24</f>
        <v>737553.6199999999</v>
      </c>
      <c r="D17" s="36">
        <f t="shared" si="2"/>
        <v>870916.38</v>
      </c>
      <c r="E17" s="36">
        <f t="shared" si="2"/>
        <v>475985.99000000005</v>
      </c>
      <c r="F17" s="36">
        <f t="shared" si="2"/>
        <v>599959.4099999999</v>
      </c>
      <c r="G17" s="36">
        <f t="shared" si="2"/>
        <v>648896.34</v>
      </c>
      <c r="H17" s="36">
        <f t="shared" si="2"/>
        <v>593472.6799999999</v>
      </c>
      <c r="I17" s="36">
        <f t="shared" si="2"/>
        <v>753550.2000000001</v>
      </c>
      <c r="J17" s="36">
        <f t="shared" si="2"/>
        <v>200827.67</v>
      </c>
      <c r="K17" s="36">
        <f aca="true" t="shared" si="3" ref="K17:K24">SUM(B17:J17)</f>
        <v>5634728.239999999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304245.58</v>
      </c>
      <c r="C18" s="30">
        <f t="shared" si="4"/>
        <v>282221.94</v>
      </c>
      <c r="D18" s="30">
        <f t="shared" si="4"/>
        <v>447397.7</v>
      </c>
      <c r="E18" s="30">
        <f t="shared" si="4"/>
        <v>180740.14</v>
      </c>
      <c r="F18" s="30">
        <f t="shared" si="4"/>
        <v>279219.57</v>
      </c>
      <c r="G18" s="30">
        <f t="shared" si="4"/>
        <v>324405.11</v>
      </c>
      <c r="H18" s="30">
        <f t="shared" si="4"/>
        <v>299674.72</v>
      </c>
      <c r="I18" s="30">
        <f t="shared" si="4"/>
        <v>338018.15</v>
      </c>
      <c r="J18" s="30">
        <f t="shared" si="4"/>
        <v>83933.76</v>
      </c>
      <c r="K18" s="30">
        <f t="shared" si="3"/>
        <v>2539856.6699999995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431324.98</v>
      </c>
      <c r="C19" s="30">
        <f t="shared" si="5"/>
        <v>435241.72</v>
      </c>
      <c r="D19" s="30">
        <f t="shared" si="5"/>
        <v>410135.71</v>
      </c>
      <c r="E19" s="30">
        <f t="shared" si="5"/>
        <v>280884.27</v>
      </c>
      <c r="F19" s="30">
        <f t="shared" si="5"/>
        <v>306761.93</v>
      </c>
      <c r="G19" s="30">
        <f t="shared" si="5"/>
        <v>311931.88</v>
      </c>
      <c r="H19" s="30">
        <f t="shared" si="5"/>
        <v>284545.04</v>
      </c>
      <c r="I19" s="30">
        <f t="shared" si="5"/>
        <v>384827.93</v>
      </c>
      <c r="J19" s="30">
        <f t="shared" si="5"/>
        <v>119202.92</v>
      </c>
      <c r="K19" s="30">
        <f t="shared" si="3"/>
        <v>2964856.38</v>
      </c>
      <c r="L19"/>
      <c r="M19"/>
      <c r="N19"/>
    </row>
    <row r="20" spans="1:14" ht="16.5" customHeight="1">
      <c r="A20" s="18" t="s">
        <v>28</v>
      </c>
      <c r="B20" s="30">
        <v>16654.16</v>
      </c>
      <c r="C20" s="30">
        <v>17407.5</v>
      </c>
      <c r="D20" s="30">
        <v>13939.66</v>
      </c>
      <c r="E20" s="30">
        <v>13590.65</v>
      </c>
      <c r="F20" s="30">
        <v>15726.36</v>
      </c>
      <c r="G20" s="30">
        <v>12313.92</v>
      </c>
      <c r="H20" s="30">
        <v>16314.82</v>
      </c>
      <c r="I20" s="30">
        <v>28021.66</v>
      </c>
      <c r="J20" s="30">
        <v>5895.98</v>
      </c>
      <c r="K20" s="30">
        <f t="shared" si="3"/>
        <v>139864.71000000002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-570.3</v>
      </c>
      <c r="F23" s="30">
        <v>0</v>
      </c>
      <c r="G23" s="30">
        <v>-1095.8</v>
      </c>
      <c r="H23" s="30">
        <v>0</v>
      </c>
      <c r="I23" s="30">
        <v>0</v>
      </c>
      <c r="J23" s="30">
        <v>0</v>
      </c>
      <c r="K23" s="30">
        <f t="shared" si="3"/>
        <v>-1666.1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-27451.6</v>
      </c>
      <c r="C27" s="30">
        <f t="shared" si="6"/>
        <v>-26796</v>
      </c>
      <c r="D27" s="30">
        <f t="shared" si="6"/>
        <v>-52464.6</v>
      </c>
      <c r="E27" s="30">
        <f t="shared" si="6"/>
        <v>-17054.4</v>
      </c>
      <c r="F27" s="30">
        <f t="shared" si="6"/>
        <v>-22114.4</v>
      </c>
      <c r="G27" s="30">
        <f t="shared" si="6"/>
        <v>-15738.8</v>
      </c>
      <c r="H27" s="30">
        <f t="shared" si="6"/>
        <v>-15862</v>
      </c>
      <c r="I27" s="30">
        <f t="shared" si="6"/>
        <v>-27403.2</v>
      </c>
      <c r="J27" s="30">
        <f t="shared" si="6"/>
        <v>-8342.27</v>
      </c>
      <c r="K27" s="30">
        <f aca="true" t="shared" si="7" ref="K27:K35">SUM(B27:J27)</f>
        <v>-213227.27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-27451.6</v>
      </c>
      <c r="C28" s="30">
        <f t="shared" si="8"/>
        <v>-26796</v>
      </c>
      <c r="D28" s="30">
        <f t="shared" si="8"/>
        <v>-33968</v>
      </c>
      <c r="E28" s="30">
        <f t="shared" si="8"/>
        <v>-17054.4</v>
      </c>
      <c r="F28" s="30">
        <f t="shared" si="8"/>
        <v>-22114.4</v>
      </c>
      <c r="G28" s="30">
        <f t="shared" si="8"/>
        <v>-15738.8</v>
      </c>
      <c r="H28" s="30">
        <f t="shared" si="8"/>
        <v>-15862</v>
      </c>
      <c r="I28" s="30">
        <f t="shared" si="8"/>
        <v>-27403.2</v>
      </c>
      <c r="J28" s="30">
        <f t="shared" si="8"/>
        <v>-2987.6</v>
      </c>
      <c r="K28" s="30">
        <f t="shared" si="7"/>
        <v>-189376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-27451.6</v>
      </c>
      <c r="C29" s="30">
        <f aca="true" t="shared" si="9" ref="C29:J29">-ROUND((C9)*$E$3,2)</f>
        <v>-26796</v>
      </c>
      <c r="D29" s="30">
        <f t="shared" si="9"/>
        <v>-33968</v>
      </c>
      <c r="E29" s="30">
        <f t="shared" si="9"/>
        <v>-17054.4</v>
      </c>
      <c r="F29" s="30">
        <f t="shared" si="9"/>
        <v>-22114.4</v>
      </c>
      <c r="G29" s="30">
        <f t="shared" si="9"/>
        <v>-15738.8</v>
      </c>
      <c r="H29" s="30">
        <f t="shared" si="9"/>
        <v>-15862</v>
      </c>
      <c r="I29" s="30">
        <f t="shared" si="9"/>
        <v>-27403.2</v>
      </c>
      <c r="J29" s="30">
        <f t="shared" si="9"/>
        <v>-2987.6</v>
      </c>
      <c r="K29" s="30">
        <f t="shared" si="7"/>
        <v>-189376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726114.3500000001</v>
      </c>
      <c r="C47" s="27">
        <f aca="true" t="shared" si="11" ref="C47:J47">IF(C17+C27+C48&lt;0,0,C17+C27+C48)</f>
        <v>710757.6199999999</v>
      </c>
      <c r="D47" s="27">
        <f t="shared" si="11"/>
        <v>818451.78</v>
      </c>
      <c r="E47" s="27">
        <f t="shared" si="11"/>
        <v>458931.59</v>
      </c>
      <c r="F47" s="27">
        <f t="shared" si="11"/>
        <v>577845.0099999999</v>
      </c>
      <c r="G47" s="27">
        <f t="shared" si="11"/>
        <v>633157.5399999999</v>
      </c>
      <c r="H47" s="27">
        <f t="shared" si="11"/>
        <v>577610.6799999999</v>
      </c>
      <c r="I47" s="27">
        <f t="shared" si="11"/>
        <v>726147.0000000001</v>
      </c>
      <c r="J47" s="27">
        <f t="shared" si="11"/>
        <v>192485.40000000002</v>
      </c>
      <c r="K47" s="20">
        <f>SUM(B47:J47)</f>
        <v>5421500.97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726114.35</v>
      </c>
      <c r="C53" s="10">
        <f t="shared" si="13"/>
        <v>710757.61</v>
      </c>
      <c r="D53" s="10">
        <f t="shared" si="13"/>
        <v>818451.79</v>
      </c>
      <c r="E53" s="10">
        <f t="shared" si="13"/>
        <v>458931.59</v>
      </c>
      <c r="F53" s="10">
        <f t="shared" si="13"/>
        <v>577845.02</v>
      </c>
      <c r="G53" s="10">
        <f t="shared" si="13"/>
        <v>633157.54</v>
      </c>
      <c r="H53" s="10">
        <f t="shared" si="13"/>
        <v>577610.69</v>
      </c>
      <c r="I53" s="10">
        <f>SUM(I54:I66)</f>
        <v>726146.98</v>
      </c>
      <c r="J53" s="10">
        <f t="shared" si="13"/>
        <v>192485.4</v>
      </c>
      <c r="K53" s="5">
        <f>SUM(K54:K66)</f>
        <v>5421500.970000001</v>
      </c>
      <c r="L53" s="9"/>
    </row>
    <row r="54" spans="1:11" ht="16.5" customHeight="1">
      <c r="A54" s="7" t="s">
        <v>60</v>
      </c>
      <c r="B54" s="8">
        <v>634623.94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634623.94</v>
      </c>
    </row>
    <row r="55" spans="1:11" ht="16.5" customHeight="1">
      <c r="A55" s="7" t="s">
        <v>61</v>
      </c>
      <c r="B55" s="8">
        <v>91490.41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91490.41</v>
      </c>
    </row>
    <row r="56" spans="1:11" ht="16.5" customHeight="1">
      <c r="A56" s="7" t="s">
        <v>4</v>
      </c>
      <c r="B56" s="6">
        <v>0</v>
      </c>
      <c r="C56" s="8">
        <v>710757.61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710757.61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818451.79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818451.79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458931.59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458931.59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577845.02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577845.02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633157.54</v>
      </c>
      <c r="H60" s="6">
        <v>0</v>
      </c>
      <c r="I60" s="6">
        <v>0</v>
      </c>
      <c r="J60" s="6">
        <v>0</v>
      </c>
      <c r="K60" s="5">
        <f t="shared" si="14"/>
        <v>633157.54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577610.69</v>
      </c>
      <c r="I61" s="6">
        <v>0</v>
      </c>
      <c r="J61" s="6">
        <v>0</v>
      </c>
      <c r="K61" s="5">
        <f t="shared" si="14"/>
        <v>577610.69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266350.71</v>
      </c>
      <c r="J63" s="6">
        <v>0</v>
      </c>
      <c r="K63" s="5">
        <f t="shared" si="14"/>
        <v>266350.71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459796.27</v>
      </c>
      <c r="J64" s="6">
        <v>0</v>
      </c>
      <c r="K64" s="5">
        <f t="shared" si="14"/>
        <v>459796.27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192485.4</v>
      </c>
      <c r="K65" s="5">
        <f t="shared" si="14"/>
        <v>192485.4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2021-04-01T22:32:56Z</dcterms:modified>
  <cp:category/>
  <cp:version/>
  <cp:contentType/>
  <cp:contentStatus/>
</cp:coreProperties>
</file>