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externalReferences>
    <externalReference r:id="rId4"/>
  </externalReference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<sst xmlns="http://schemas.openxmlformats.org/spreadsheetml/2006/main" count="74" uniqueCount="73">
  <si>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</si>
  <si>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</si>
  <si>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</si>
  <si>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</si>
  <si>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</si>
  <si>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</si>
  <si>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</si>
  <si>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</si>
  <si>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</si>
  <si>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</si>
  <si>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</si>
  <si>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</si>
  <si>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</si>
  <si>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</si>
  <si>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</si>
  <si>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</si>
  <si>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</si>
  <si>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</si>
  <si>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</si>
  <si>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</si>
  <si>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</si>
  <si>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</si>
  <si>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</si>
  <si>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</si>
  <si>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</si>
  <si>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</si>
  <si>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</si>
  <si>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</si>
  <si>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</si>
  <si>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</si>
  <si>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</si>
  <si>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</si>
  <si>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</si>
  <si>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</si>
  <si>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</si>
  <si>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</si>
  <si>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</si>
  <si>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</si>
  <si>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</si>
  <si>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</si>
  <si>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</si>
  <si>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</si>
  <si>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</si>
  <si>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</si>
  <si>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</si>
  <si>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</si>
  <si>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</si>
  <si>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</si>
  <si>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</si>
  <si>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</si>
  <si>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</si>
  <si>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</si>
  <si>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</si>
  <si>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</si>
  <si>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</si>
  <si>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</si>
  <si>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</si>
  <si>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</si>
  <si>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</si>
  <si>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</si>
  <si>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</si>
  <si>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</si>
  <si>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</si>
  <si>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</si>
  <si>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</si>
  <si>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</si>
  <si>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</si>
  <si>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</si>
  <si>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</si>
  <si>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</si>
  <si>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</si>
  <si>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</si>
  <si>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25/03/21 - VENCIMENTO 01/04/21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</si>
</sst>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4" fontId="0" fillId="0" borderId="11" xfId="46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us%20Documentos\Apura&#231;&#227;o\REMUNERA&#199;&#195;O%2001%20A%203103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EA X"/>
      <sheetName val="1ºRev Fator de Transição MAR 20"/>
      <sheetName val="Plan2"/>
      <sheetName val="TCO 0103"/>
      <sheetName val="TCO 0203"/>
      <sheetName val="TCO 0303"/>
      <sheetName val="TCO 0403"/>
      <sheetName val="TCO 0503"/>
      <sheetName val="TCO 0603"/>
      <sheetName val="TCO 0703"/>
      <sheetName val="TCO 0803"/>
      <sheetName val="TCO 0903"/>
      <sheetName val="TCO 1003"/>
      <sheetName val="TCO 1103"/>
      <sheetName val="TCO 1203"/>
      <sheetName val="TCO 1303"/>
      <sheetName val="TCO 1403"/>
      <sheetName val="TCO 1503"/>
      <sheetName val="TCO 1603"/>
      <sheetName val="TCO 1703"/>
      <sheetName val="TCO 1803"/>
      <sheetName val="TCO 1903"/>
      <sheetName val="TCO 2003"/>
      <sheetName val="TCO 2103"/>
      <sheetName val="TCO 2203"/>
      <sheetName val="TCO 2303"/>
      <sheetName val="TCO 2403"/>
      <sheetName val="TCO 2503"/>
      <sheetName val="SPTRANS VEIC INSTAL 3108"/>
      <sheetName val="SPTRANS VEIC INSTAL 010119"/>
      <sheetName val="SPTRANS VEIC INSTAL 011218"/>
      <sheetName val="SPTRANS VEIC INSTAL 310119"/>
      <sheetName val="SPTRANS VEIC INSTAL 261118"/>
      <sheetName val="SPTRANS VEIC INSTAL 300918"/>
      <sheetName val="SPTRANS VEIC INSTAL 3107"/>
      <sheetName val="SPTRANS VEIC INSTAL 2507"/>
      <sheetName val="SPTRANS VEIC INSTAL 0105"/>
      <sheetName val="SPTRANS VEIC INSTAL 0106"/>
      <sheetName val="SPTRANS VEIC INSTAL 3006"/>
      <sheetName val="SPTRANS VEIC INSTAL 0109 ant"/>
      <sheetName val="SPTRANS VEIC INSTAL 0806"/>
      <sheetName val="SPTRANS VEIC INSTAL 080715"/>
      <sheetName val="SPTRANS VEIC INSTAL 0101"/>
      <sheetName val="AVL MAIO"/>
      <sheetName val="HÍBRIDOS"/>
      <sheetName val="tarifa"/>
      <sheetName val="tarifa mai 14 REV 2"/>
      <sheetName val="tarifa mai 14"/>
      <sheetName val="Plan1"/>
      <sheetName val="ACERTO HÍBRI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184539</v>
      </c>
      <c r="C7" s="47">
        <f t="shared" si="0"/>
        <v>158850</v>
      </c>
      <c r="D7" s="47">
        <f t="shared" si="0"/>
        <v>211674</v>
      </c>
      <c r="E7" s="47">
        <f t="shared" si="0"/>
        <v>107882</v>
      </c>
      <c r="F7" s="47">
        <f t="shared" si="0"/>
        <v>131742</v>
      </c>
      <c r="G7" s="47">
        <f t="shared" si="0"/>
        <v>150444</v>
      </c>
      <c r="H7" s="47">
        <f t="shared" si="0"/>
        <v>169360</v>
      </c>
      <c r="I7" s="47">
        <f t="shared" si="0"/>
        <v>211229</v>
      </c>
      <c r="J7" s="47">
        <f t="shared" si="0"/>
        <v>63339</v>
      </c>
      <c r="K7" s="47">
        <f t="shared" si="0"/>
        <v>1389059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10573</v>
      </c>
      <c r="C8" s="45">
        <f t="shared" si="1"/>
        <v>9944</v>
      </c>
      <c r="D8" s="45">
        <f t="shared" si="1"/>
        <v>10903</v>
      </c>
      <c r="E8" s="45">
        <f t="shared" si="1"/>
        <v>6370</v>
      </c>
      <c r="F8" s="45">
        <f t="shared" si="1"/>
        <v>8389</v>
      </c>
      <c r="G8" s="45">
        <f t="shared" si="1"/>
        <v>5116</v>
      </c>
      <c r="H8" s="45">
        <f t="shared" si="1"/>
        <v>4459</v>
      </c>
      <c r="I8" s="45">
        <f t="shared" si="1"/>
        <v>10512</v>
      </c>
      <c r="J8" s="45">
        <f t="shared" si="1"/>
        <v>1761</v>
      </c>
      <c r="K8" s="38">
        <f>SUM(B8:J8)</f>
        <v>68027</v>
      </c>
      <c r="L8"/>
      <c r="M8"/>
      <c r="N8"/>
    </row>
    <row r="9" spans="1:14" ht="16.5" customHeight="1">
      <c r="A9" s="22" t="s">
        <v>35</v>
      </c>
      <c r="B9" s="45">
        <v>10562</v>
      </c>
      <c r="C9" s="45">
        <v>9940</v>
      </c>
      <c r="D9" s="45">
        <v>10902</v>
      </c>
      <c r="E9" s="45">
        <v>6355</v>
      </c>
      <c r="F9" s="45">
        <v>8385</v>
      </c>
      <c r="G9" s="45">
        <v>5113</v>
      </c>
      <c r="H9" s="45">
        <v>4459</v>
      </c>
      <c r="I9" s="45">
        <v>10491</v>
      </c>
      <c r="J9" s="45">
        <v>1761</v>
      </c>
      <c r="K9" s="38">
        <f>SUM(B9:J9)</f>
        <v>67968</v>
      </c>
      <c r="L9"/>
      <c r="M9"/>
      <c r="N9"/>
    </row>
    <row r="10" spans="1:14" ht="16.5" customHeight="1">
      <c r="A10" s="22" t="s">
        <v>34</v>
      </c>
      <c r="B10" s="45">
        <v>11</v>
      </c>
      <c r="C10" s="45">
        <v>4</v>
      </c>
      <c r="D10" s="45">
        <v>1</v>
      </c>
      <c r="E10" s="45">
        <v>15</v>
      </c>
      <c r="F10" s="45">
        <v>4</v>
      </c>
      <c r="G10" s="45">
        <v>3</v>
      </c>
      <c r="H10" s="45">
        <v>0</v>
      </c>
      <c r="I10" s="45">
        <v>21</v>
      </c>
      <c r="J10" s="45">
        <v>0</v>
      </c>
      <c r="K10" s="38">
        <f>SUM(B10:J10)</f>
        <v>59</v>
      </c>
      <c r="L10"/>
      <c r="M10"/>
      <c r="N10"/>
    </row>
    <row r="11" spans="1:14" ht="16.5" customHeight="1">
      <c r="A11" s="44" t="s">
        <v>33</v>
      </c>
      <c r="B11" s="43">
        <v>173966</v>
      </c>
      <c r="C11" s="43">
        <v>148906</v>
      </c>
      <c r="D11" s="43">
        <v>200771</v>
      </c>
      <c r="E11" s="43">
        <v>101512</v>
      </c>
      <c r="F11" s="43">
        <v>123353</v>
      </c>
      <c r="G11" s="43">
        <v>145328</v>
      </c>
      <c r="H11" s="43">
        <v>164901</v>
      </c>
      <c r="I11" s="43">
        <v>200717</v>
      </c>
      <c r="J11" s="43">
        <v>61578</v>
      </c>
      <c r="K11" s="38">
        <f>SUM(B11:J11)</f>
        <v>1321032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2.006648412157732</v>
      </c>
      <c r="C15" s="39">
        <v>2.009824547925777</v>
      </c>
      <c r="D15" s="39">
        <v>1.61040372161364</v>
      </c>
      <c r="E15" s="39">
        <v>2.164849371557416</v>
      </c>
      <c r="F15" s="39">
        <v>1.773384960519345</v>
      </c>
      <c r="G15" s="39">
        <v>1.672913322450745</v>
      </c>
      <c r="H15" s="39">
        <v>1.686232083698672</v>
      </c>
      <c r="I15" s="39">
        <v>1.81235290732717</v>
      </c>
      <c r="J15" s="39">
        <v>1.997947530935334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1274981.2099999997</v>
      </c>
      <c r="C17" s="36">
        <f aca="true" t="shared" si="2" ref="C17:J17">C18+C19+C20+C21+C22+C23+C24</f>
        <v>1201562.94</v>
      </c>
      <c r="D17" s="36">
        <f t="shared" si="2"/>
        <v>1410842.4700000002</v>
      </c>
      <c r="E17" s="36">
        <f t="shared" si="2"/>
        <v>851907.86</v>
      </c>
      <c r="F17" s="36">
        <f t="shared" si="2"/>
        <v>896616.26</v>
      </c>
      <c r="G17" s="36">
        <f t="shared" si="2"/>
        <v>975394.96</v>
      </c>
      <c r="H17" s="36">
        <f t="shared" si="2"/>
        <v>879737.1199999999</v>
      </c>
      <c r="I17" s="36">
        <f t="shared" si="2"/>
        <v>1214258.8699999999</v>
      </c>
      <c r="J17" s="36">
        <f t="shared" si="2"/>
        <v>440731.79</v>
      </c>
      <c r="K17" s="36">
        <f aca="true" t="shared" si="3" ref="K17:K24">SUM(B17:J17)</f>
        <v>9146033.479999999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619423.61</v>
      </c>
      <c r="C18" s="30">
        <f t="shared" si="4"/>
        <v>585298.71</v>
      </c>
      <c r="D18" s="30">
        <f t="shared" si="4"/>
        <v>863947.43</v>
      </c>
      <c r="E18" s="30">
        <f t="shared" si="4"/>
        <v>383347.9</v>
      </c>
      <c r="F18" s="30">
        <f t="shared" si="4"/>
        <v>495060.09</v>
      </c>
      <c r="G18" s="30">
        <f t="shared" si="4"/>
        <v>571611.98</v>
      </c>
      <c r="H18" s="30">
        <f t="shared" si="4"/>
        <v>512940.63</v>
      </c>
      <c r="I18" s="30">
        <f t="shared" si="4"/>
        <v>645790.42</v>
      </c>
      <c r="J18" s="30">
        <f t="shared" si="4"/>
        <v>219399.96</v>
      </c>
      <c r="K18" s="30">
        <f t="shared" si="3"/>
        <v>4896820.7299999995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623541.79</v>
      </c>
      <c r="C19" s="30">
        <f t="shared" si="5"/>
        <v>591049.01</v>
      </c>
      <c r="D19" s="30">
        <f t="shared" si="5"/>
        <v>527356.73</v>
      </c>
      <c r="E19" s="30">
        <f t="shared" si="5"/>
        <v>446542.56</v>
      </c>
      <c r="F19" s="30">
        <f t="shared" si="5"/>
        <v>382872.03</v>
      </c>
      <c r="G19" s="30">
        <f t="shared" si="5"/>
        <v>384645.32</v>
      </c>
      <c r="H19" s="30">
        <f t="shared" si="5"/>
        <v>351996.32</v>
      </c>
      <c r="I19" s="30">
        <f t="shared" si="5"/>
        <v>524609.73</v>
      </c>
      <c r="J19" s="30">
        <f t="shared" si="5"/>
        <v>218949.65</v>
      </c>
      <c r="K19" s="30">
        <f t="shared" si="3"/>
        <v>4051563.1399999997</v>
      </c>
      <c r="L19"/>
      <c r="M19"/>
      <c r="N19"/>
    </row>
    <row r="20" spans="1:14" ht="16.5" customHeight="1">
      <c r="A20" s="18" t="s">
        <v>28</v>
      </c>
      <c r="B20" s="30">
        <v>30780.68</v>
      </c>
      <c r="C20" s="30">
        <v>22532.76</v>
      </c>
      <c r="D20" s="30">
        <v>20560.56</v>
      </c>
      <c r="E20" s="30">
        <v>20676.17</v>
      </c>
      <c r="F20" s="30">
        <v>20432.59</v>
      </c>
      <c r="G20" s="30">
        <v>18673.07</v>
      </c>
      <c r="H20" s="30">
        <v>21862.07</v>
      </c>
      <c r="I20" s="30">
        <v>41176.26</v>
      </c>
      <c r="J20" s="30">
        <v>10587.17</v>
      </c>
      <c r="K20" s="30">
        <f t="shared" si="3"/>
        <v>207281.33000000002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18777.219999999998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-4580.38</v>
      </c>
      <c r="E22" s="30">
        <v>0</v>
      </c>
      <c r="F22" s="30">
        <v>-3089.68</v>
      </c>
      <c r="G22" s="30">
        <v>0</v>
      </c>
      <c r="H22" s="30">
        <v>-9744.36</v>
      </c>
      <c r="I22" s="30">
        <v>0</v>
      </c>
      <c r="J22" s="30">
        <v>-9546.22</v>
      </c>
      <c r="K22" s="30">
        <f t="shared" si="3"/>
        <v>-26960.64</v>
      </c>
      <c r="L22"/>
      <c r="M22"/>
      <c r="N22"/>
    </row>
    <row r="23" spans="1:14" ht="16.5" customHeight="1">
      <c r="A23" s="18" t="s">
        <v>69</v>
      </c>
      <c r="B23" s="30">
        <v>-106.1</v>
      </c>
      <c r="C23" s="30">
        <v>0</v>
      </c>
      <c r="D23" s="30">
        <v>-465.56</v>
      </c>
      <c r="E23" s="30">
        <v>0</v>
      </c>
      <c r="F23" s="30">
        <v>0</v>
      </c>
      <c r="G23" s="30">
        <v>-876.64</v>
      </c>
      <c r="H23" s="30">
        <v>0</v>
      </c>
      <c r="I23" s="30">
        <v>0</v>
      </c>
      <c r="J23" s="30">
        <v>0</v>
      </c>
      <c r="K23" s="30">
        <f t="shared" si="3"/>
        <v>-1448.3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-84054.58</v>
      </c>
      <c r="C27" s="30">
        <f t="shared" si="6"/>
        <v>-46230.4</v>
      </c>
      <c r="D27" s="30">
        <f t="shared" si="6"/>
        <v>-75402.03</v>
      </c>
      <c r="E27" s="30">
        <f t="shared" si="6"/>
        <v>-65213.509999999995</v>
      </c>
      <c r="F27" s="30">
        <f t="shared" si="6"/>
        <v>-36894</v>
      </c>
      <c r="G27" s="30">
        <f t="shared" si="6"/>
        <v>-69727.25</v>
      </c>
      <c r="H27" s="30">
        <f t="shared" si="6"/>
        <v>-29431.64</v>
      </c>
      <c r="I27" s="30">
        <f t="shared" si="6"/>
        <v>-61472.68</v>
      </c>
      <c r="J27" s="30">
        <f t="shared" si="6"/>
        <v>-17826.97</v>
      </c>
      <c r="K27" s="30">
        <f aca="true" t="shared" si="7" ref="K27:K35">SUM(B27:J27)</f>
        <v>-486253.06000000006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-84054.58</v>
      </c>
      <c r="C28" s="30">
        <f t="shared" si="8"/>
        <v>-46230.4</v>
      </c>
      <c r="D28" s="30">
        <f t="shared" si="8"/>
        <v>-56905.43</v>
      </c>
      <c r="E28" s="30">
        <f t="shared" si="8"/>
        <v>-65213.509999999995</v>
      </c>
      <c r="F28" s="30">
        <f t="shared" si="8"/>
        <v>-36894</v>
      </c>
      <c r="G28" s="30">
        <f t="shared" si="8"/>
        <v>-69727.25</v>
      </c>
      <c r="H28" s="30">
        <f t="shared" si="8"/>
        <v>-29431.64</v>
      </c>
      <c r="I28" s="30">
        <f t="shared" si="8"/>
        <v>-61472.68</v>
      </c>
      <c r="J28" s="30">
        <f t="shared" si="8"/>
        <v>-12472.3</v>
      </c>
      <c r="K28" s="30">
        <f t="shared" si="7"/>
        <v>-462401.79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-46472.8</v>
      </c>
      <c r="C29" s="30">
        <f aca="true" t="shared" si="9" ref="C29:J29">-ROUND((C9)*$E$3,2)</f>
        <v>-43736</v>
      </c>
      <c r="D29" s="30">
        <f t="shared" si="9"/>
        <v>-47968.8</v>
      </c>
      <c r="E29" s="30">
        <f t="shared" si="9"/>
        <v>-27962</v>
      </c>
      <c r="F29" s="30">
        <f t="shared" si="9"/>
        <v>-36894</v>
      </c>
      <c r="G29" s="30">
        <f t="shared" si="9"/>
        <v>-22497.2</v>
      </c>
      <c r="H29" s="30">
        <f t="shared" si="9"/>
        <v>-19619.6</v>
      </c>
      <c r="I29" s="30">
        <f t="shared" si="9"/>
        <v>-46160.4</v>
      </c>
      <c r="J29" s="30">
        <f t="shared" si="9"/>
        <v>-7748.4</v>
      </c>
      <c r="K29" s="30">
        <f t="shared" si="7"/>
        <v>-299059.20000000007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-268.4</v>
      </c>
      <c r="C31" s="30">
        <v>-61.6</v>
      </c>
      <c r="D31" s="30">
        <v>-61.6</v>
      </c>
      <c r="E31" s="30">
        <v>-123.2</v>
      </c>
      <c r="F31" s="26">
        <v>0</v>
      </c>
      <c r="G31" s="30">
        <v>-154</v>
      </c>
      <c r="H31" s="30">
        <v>-16.55</v>
      </c>
      <c r="I31" s="30">
        <v>-25.82</v>
      </c>
      <c r="J31" s="30">
        <v>-7.97</v>
      </c>
      <c r="K31" s="30">
        <f t="shared" si="7"/>
        <v>-719.1400000000001</v>
      </c>
      <c r="L31"/>
      <c r="M31"/>
      <c r="N31"/>
    </row>
    <row r="32" spans="1:14" ht="16.5" customHeight="1">
      <c r="A32" s="25" t="s">
        <v>21</v>
      </c>
      <c r="B32" s="30">
        <v>-37313.38</v>
      </c>
      <c r="C32" s="30">
        <v>-2432.8</v>
      </c>
      <c r="D32" s="30">
        <v>-8875.03</v>
      </c>
      <c r="E32" s="30">
        <v>-37128.31</v>
      </c>
      <c r="F32" s="26">
        <v>0</v>
      </c>
      <c r="G32" s="30">
        <v>-47076.05</v>
      </c>
      <c r="H32" s="30">
        <v>-9795.49</v>
      </c>
      <c r="I32" s="30">
        <v>-15286.46</v>
      </c>
      <c r="J32" s="30">
        <v>-4715.93</v>
      </c>
      <c r="K32" s="30">
        <f t="shared" si="7"/>
        <v>-162623.44999999998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1190926.6299999997</v>
      </c>
      <c r="C47" s="27">
        <f aca="true" t="shared" si="11" ref="C47:J47">IF(C17+C27+C48&lt;0,0,C17+C27+C48)</f>
        <v>1155332.54</v>
      </c>
      <c r="D47" s="27">
        <f t="shared" si="11"/>
        <v>1335440.4400000002</v>
      </c>
      <c r="E47" s="27">
        <f t="shared" si="11"/>
        <v>786694.35</v>
      </c>
      <c r="F47" s="27">
        <f t="shared" si="11"/>
        <v>859722.26</v>
      </c>
      <c r="G47" s="27">
        <f t="shared" si="11"/>
        <v>905667.71</v>
      </c>
      <c r="H47" s="27">
        <f t="shared" si="11"/>
        <v>850305.4799999999</v>
      </c>
      <c r="I47" s="27">
        <f t="shared" si="11"/>
        <v>1152786.19</v>
      </c>
      <c r="J47" s="27">
        <f t="shared" si="11"/>
        <v>422904.81999999995</v>
      </c>
      <c r="K47" s="20">
        <f>SUM(B47:J47)</f>
        <v>8659780.42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1190926.6300000001</v>
      </c>
      <c r="C53" s="10">
        <f t="shared" si="13"/>
        <v>1155332.54</v>
      </c>
      <c r="D53" s="10">
        <f t="shared" si="13"/>
        <v>1335440.44</v>
      </c>
      <c r="E53" s="10">
        <f t="shared" si="13"/>
        <v>786694.35</v>
      </c>
      <c r="F53" s="10">
        <f t="shared" si="13"/>
        <v>859722.25</v>
      </c>
      <c r="G53" s="10">
        <f t="shared" si="13"/>
        <v>905667.7</v>
      </c>
      <c r="H53" s="10">
        <f t="shared" si="13"/>
        <v>850305.48</v>
      </c>
      <c r="I53" s="10">
        <f>SUM(I54:I66)</f>
        <v>1152786.19</v>
      </c>
      <c r="J53" s="10">
        <f t="shared" si="13"/>
        <v>422904.82</v>
      </c>
      <c r="K53" s="5">
        <f>SUM(K54:K66)</f>
        <v>8659780.4</v>
      </c>
      <c r="L53" s="9"/>
    </row>
    <row r="54" spans="1:11" ht="16.5" customHeight="1">
      <c r="A54" s="7" t="s">
        <v>60</v>
      </c>
      <c r="B54" s="8">
        <v>1040274.41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1040274.41</v>
      </c>
    </row>
    <row r="55" spans="1:11" ht="16.5" customHeight="1">
      <c r="A55" s="7" t="s">
        <v>61</v>
      </c>
      <c r="B55" s="8">
        <v>150652.22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150652.22</v>
      </c>
    </row>
    <row r="56" spans="1:11" ht="16.5" customHeight="1">
      <c r="A56" s="7" t="s">
        <v>4</v>
      </c>
      <c r="B56" s="6">
        <v>0</v>
      </c>
      <c r="C56" s="8">
        <v>1155332.54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1155332.54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1335440.44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1335440.44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786694.35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786694.35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859722.25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859722.25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905667.7</v>
      </c>
      <c r="H60" s="6">
        <v>0</v>
      </c>
      <c r="I60" s="6">
        <v>0</v>
      </c>
      <c r="J60" s="6">
        <v>0</v>
      </c>
      <c r="K60" s="5">
        <f t="shared" si="14"/>
        <v>905667.7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850305.48</v>
      </c>
      <c r="I61" s="6">
        <v>0</v>
      </c>
      <c r="J61" s="6">
        <v>0</v>
      </c>
      <c r="K61" s="5">
        <f t="shared" si="14"/>
        <v>850305.48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420997.52</v>
      </c>
      <c r="J63" s="6">
        <v>0</v>
      </c>
      <c r="K63" s="5">
        <f t="shared" si="14"/>
        <v>420997.52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678645.23</v>
      </c>
      <c r="J64" s="6">
        <v>0</v>
      </c>
      <c r="K64" s="5">
        <f t="shared" si="14"/>
        <v>678645.23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422904.82</v>
      </c>
      <c r="K65" s="5">
        <f t="shared" si="14"/>
        <v>422904.82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61">
        <v>53143.44</v>
      </c>
      <c r="J66" s="3">
        <v>0</v>
      </c>
      <c r="K66" s="2">
        <f>SUM(B66:J66)</f>
        <v>53143.44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2021-03-31T17:32:38Z</dcterms:modified>
  <cp:category/>
  <cp:version/>
  <cp:contentType/>
  <cp:contentStatus/>
</cp:coreProperties>
</file>