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<sst xmlns="http://schemas.openxmlformats.org/spreadsheetml/2006/main" count="74" uniqueCount="73">
  <si>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</si>
  <si>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</si>
  <si>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</si>
  <si>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</si>
  <si>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</si>
  <si>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</si>
  <si>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</si>
  <si>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</si>
  <si>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</si>
  <si>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</si>
  <si>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</si>
  <si>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</si>
  <si>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</si>
  <si>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</si>
  <si>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</si>
  <si>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</si>
  <si>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</si>
  <si>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</si>
  <si>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</si>
  <si>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</si>
  <si>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</si>
  <si>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</si>
  <si>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</si>
  <si>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</si>
  <si>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</si>
  <si>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</si>
  <si>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</si>
  <si>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</si>
  <si>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</si>
  <si>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</si>
  <si>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</si>
  <si>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</si>
  <si>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</si>
  <si>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</si>
  <si>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</si>
  <si>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</si>
  <si>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</si>
  <si>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</si>
  <si>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</si>
  <si>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</si>
  <si>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</si>
  <si>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</si>
  <si>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</si>
  <si>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</si>
  <si>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</si>
  <si>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</si>
  <si>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</si>
  <si>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</si>
  <si>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</si>
  <si>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</si>
  <si>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</si>
  <si>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</si>
  <si>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</si>
  <si>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</si>
  <si>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</si>
  <si>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</si>
  <si>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</si>
  <si>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</si>
  <si>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</si>
  <si>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</si>
  <si>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</si>
  <si>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</si>
  <si>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</si>
  <si>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</si>
  <si>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</si>
  <si>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</si>
  <si>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</si>
  <si>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</si>
  <si>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</si>
  <si>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</si>
  <si>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</si>
  <si>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</si>
  <si>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22/03/21 - VENCIMENTO 29/03/21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</si>
</sst>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178358</v>
      </c>
      <c r="C7" s="47">
        <f t="shared" si="0"/>
        <v>153897</v>
      </c>
      <c r="D7" s="47">
        <f t="shared" si="0"/>
        <v>204799</v>
      </c>
      <c r="E7" s="47">
        <f t="shared" si="0"/>
        <v>103368</v>
      </c>
      <c r="F7" s="47">
        <f t="shared" si="0"/>
        <v>127282</v>
      </c>
      <c r="G7" s="47">
        <f t="shared" si="0"/>
        <v>144629</v>
      </c>
      <c r="H7" s="47">
        <f t="shared" si="0"/>
        <v>162199</v>
      </c>
      <c r="I7" s="47">
        <f t="shared" si="0"/>
        <v>203645</v>
      </c>
      <c r="J7" s="47">
        <f t="shared" si="0"/>
        <v>60907</v>
      </c>
      <c r="K7" s="47">
        <f t="shared" si="0"/>
        <v>1339084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11032</v>
      </c>
      <c r="C8" s="45">
        <f t="shared" si="1"/>
        <v>10280</v>
      </c>
      <c r="D8" s="45">
        <f t="shared" si="1"/>
        <v>11486</v>
      </c>
      <c r="E8" s="45">
        <f t="shared" si="1"/>
        <v>6322</v>
      </c>
      <c r="F8" s="45">
        <f t="shared" si="1"/>
        <v>8669</v>
      </c>
      <c r="G8" s="45">
        <f t="shared" si="1"/>
        <v>5436</v>
      </c>
      <c r="H8" s="45">
        <f t="shared" si="1"/>
        <v>4888</v>
      </c>
      <c r="I8" s="45">
        <f t="shared" si="1"/>
        <v>10847</v>
      </c>
      <c r="J8" s="45">
        <f t="shared" si="1"/>
        <v>1722</v>
      </c>
      <c r="K8" s="38">
        <f>SUM(B8:J8)</f>
        <v>70682</v>
      </c>
      <c r="L8"/>
      <c r="M8"/>
      <c r="N8"/>
    </row>
    <row r="9" spans="1:14" ht="16.5" customHeight="1">
      <c r="A9" s="22" t="s">
        <v>35</v>
      </c>
      <c r="B9" s="45">
        <v>11024</v>
      </c>
      <c r="C9" s="45">
        <v>10278</v>
      </c>
      <c r="D9" s="45">
        <v>11481</v>
      </c>
      <c r="E9" s="45">
        <v>6316</v>
      </c>
      <c r="F9" s="45">
        <v>8665</v>
      </c>
      <c r="G9" s="45">
        <v>5435</v>
      </c>
      <c r="H9" s="45">
        <v>4888</v>
      </c>
      <c r="I9" s="45">
        <v>10826</v>
      </c>
      <c r="J9" s="45">
        <v>1722</v>
      </c>
      <c r="K9" s="38">
        <f>SUM(B9:J9)</f>
        <v>70635</v>
      </c>
      <c r="L9"/>
      <c r="M9"/>
      <c r="N9"/>
    </row>
    <row r="10" spans="1:14" ht="16.5" customHeight="1">
      <c r="A10" s="22" t="s">
        <v>34</v>
      </c>
      <c r="B10" s="45">
        <v>8</v>
      </c>
      <c r="C10" s="45">
        <v>2</v>
      </c>
      <c r="D10" s="45">
        <v>5</v>
      </c>
      <c r="E10" s="45">
        <v>6</v>
      </c>
      <c r="F10" s="45">
        <v>4</v>
      </c>
      <c r="G10" s="45">
        <v>1</v>
      </c>
      <c r="H10" s="45">
        <v>0</v>
      </c>
      <c r="I10" s="45">
        <v>21</v>
      </c>
      <c r="J10" s="45">
        <v>0</v>
      </c>
      <c r="K10" s="38">
        <f>SUM(B10:J10)</f>
        <v>47</v>
      </c>
      <c r="L10"/>
      <c r="M10"/>
      <c r="N10"/>
    </row>
    <row r="11" spans="1:14" ht="16.5" customHeight="1">
      <c r="A11" s="44" t="s">
        <v>33</v>
      </c>
      <c r="B11" s="43">
        <v>167326</v>
      </c>
      <c r="C11" s="43">
        <v>143617</v>
      </c>
      <c r="D11" s="43">
        <v>193313</v>
      </c>
      <c r="E11" s="43">
        <v>97046</v>
      </c>
      <c r="F11" s="43">
        <v>118613</v>
      </c>
      <c r="G11" s="43">
        <v>139193</v>
      </c>
      <c r="H11" s="43">
        <v>157311</v>
      </c>
      <c r="I11" s="43">
        <v>192798</v>
      </c>
      <c r="J11" s="43">
        <v>59185</v>
      </c>
      <c r="K11" s="38">
        <f>SUM(B11:J11)</f>
        <v>1268402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2.056317676810768</v>
      </c>
      <c r="C15" s="39">
        <v>2.065720588601509</v>
      </c>
      <c r="D15" s="39">
        <v>1.650385724488766</v>
      </c>
      <c r="E15" s="39">
        <v>2.233700734194303</v>
      </c>
      <c r="F15" s="39">
        <v>1.825538860975524</v>
      </c>
      <c r="G15" s="39">
        <v>1.725536014415479</v>
      </c>
      <c r="H15" s="39">
        <v>1.744765452061322</v>
      </c>
      <c r="I15" s="39">
        <v>1.866389607741248</v>
      </c>
      <c r="J15" s="39">
        <v>2.076230376880624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1262398.05</v>
      </c>
      <c r="C17" s="36">
        <f aca="true" t="shared" si="2" ref="C17:J17">C18+C19+C20+C21+C22+C23+C24</f>
        <v>1196570.37</v>
      </c>
      <c r="D17" s="36">
        <f t="shared" si="2"/>
        <v>1398577.21</v>
      </c>
      <c r="E17" s="36">
        <f t="shared" si="2"/>
        <v>841944.06</v>
      </c>
      <c r="F17" s="36">
        <f t="shared" si="2"/>
        <v>892099.08</v>
      </c>
      <c r="G17" s="36">
        <f t="shared" si="2"/>
        <v>966786.24</v>
      </c>
      <c r="H17" s="36">
        <f t="shared" si="2"/>
        <v>872045.8099999999</v>
      </c>
      <c r="I17" s="36">
        <f t="shared" si="2"/>
        <v>1205330.9000000001</v>
      </c>
      <c r="J17" s="36">
        <f t="shared" si="2"/>
        <v>440319.12000000005</v>
      </c>
      <c r="K17" s="36">
        <f aca="true" t="shared" si="3" ref="K17:K24">SUM(B17:J17)</f>
        <v>9076070.839999998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598676.46</v>
      </c>
      <c r="C18" s="30">
        <f t="shared" si="4"/>
        <v>567048.89</v>
      </c>
      <c r="D18" s="30">
        <f t="shared" si="4"/>
        <v>835887.12</v>
      </c>
      <c r="E18" s="30">
        <f t="shared" si="4"/>
        <v>367307.85</v>
      </c>
      <c r="F18" s="30">
        <f t="shared" si="4"/>
        <v>478300.3</v>
      </c>
      <c r="G18" s="30">
        <f t="shared" si="4"/>
        <v>549517.89</v>
      </c>
      <c r="H18" s="30">
        <f t="shared" si="4"/>
        <v>491252.11</v>
      </c>
      <c r="I18" s="30">
        <f t="shared" si="4"/>
        <v>622603.86</v>
      </c>
      <c r="J18" s="30">
        <f t="shared" si="4"/>
        <v>210975.76</v>
      </c>
      <c r="K18" s="30">
        <f t="shared" si="3"/>
        <v>4721570.24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632392.53</v>
      </c>
      <c r="C19" s="30">
        <f t="shared" si="5"/>
        <v>604315.68</v>
      </c>
      <c r="D19" s="30">
        <f t="shared" si="5"/>
        <v>543649.05</v>
      </c>
      <c r="E19" s="30">
        <f t="shared" si="5"/>
        <v>453147.96</v>
      </c>
      <c r="F19" s="30">
        <f t="shared" si="5"/>
        <v>394855.48</v>
      </c>
      <c r="G19" s="30">
        <f t="shared" si="5"/>
        <v>398695.02</v>
      </c>
      <c r="H19" s="30">
        <f t="shared" si="5"/>
        <v>365867.6</v>
      </c>
      <c r="I19" s="30">
        <f t="shared" si="5"/>
        <v>539417.51</v>
      </c>
      <c r="J19" s="30">
        <f t="shared" si="5"/>
        <v>227058.52</v>
      </c>
      <c r="K19" s="30">
        <f t="shared" si="3"/>
        <v>4159399.35</v>
      </c>
      <c r="L19"/>
      <c r="M19"/>
      <c r="N19"/>
    </row>
    <row r="20" spans="1:14" ht="16.5" customHeight="1">
      <c r="A20" s="18" t="s">
        <v>28</v>
      </c>
      <c r="B20" s="30">
        <v>30518.33</v>
      </c>
      <c r="C20" s="30">
        <v>22523.34</v>
      </c>
      <c r="D20" s="30">
        <v>20179.68</v>
      </c>
      <c r="E20" s="30">
        <v>20375.14</v>
      </c>
      <c r="F20" s="30">
        <v>20691.75</v>
      </c>
      <c r="G20" s="30">
        <v>18218.32</v>
      </c>
      <c r="H20" s="30">
        <v>21988</v>
      </c>
      <c r="I20" s="30">
        <v>40627.07</v>
      </c>
      <c r="J20" s="30">
        <v>10489.83</v>
      </c>
      <c r="K20" s="30">
        <f t="shared" si="3"/>
        <v>205611.46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-530.5</v>
      </c>
      <c r="C23" s="30">
        <v>0</v>
      </c>
      <c r="D23" s="30">
        <v>-581.95</v>
      </c>
      <c r="E23" s="30">
        <v>-228.12</v>
      </c>
      <c r="F23" s="30">
        <v>0</v>
      </c>
      <c r="G23" s="30">
        <v>-986.22</v>
      </c>
      <c r="H23" s="30">
        <v>0</v>
      </c>
      <c r="I23" s="30">
        <v>0</v>
      </c>
      <c r="J23" s="30">
        <v>0</v>
      </c>
      <c r="K23" s="30">
        <f t="shared" si="3"/>
        <v>-2326.79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-89324.78</v>
      </c>
      <c r="C27" s="30">
        <f t="shared" si="6"/>
        <v>-47526.399999999994</v>
      </c>
      <c r="D27" s="30">
        <f t="shared" si="6"/>
        <v>-79662.79999999999</v>
      </c>
      <c r="E27" s="30">
        <f t="shared" si="6"/>
        <v>-64376.36</v>
      </c>
      <c r="F27" s="30">
        <f t="shared" si="6"/>
        <v>-38126</v>
      </c>
      <c r="G27" s="30">
        <f t="shared" si="6"/>
        <v>-67093.2</v>
      </c>
      <c r="H27" s="30">
        <f t="shared" si="6"/>
        <v>-30210.91</v>
      </c>
      <c r="I27" s="30">
        <f t="shared" si="6"/>
        <v>-61217.060000000005</v>
      </c>
      <c r="J27" s="30">
        <f t="shared" si="6"/>
        <v>-17121.78</v>
      </c>
      <c r="K27" s="30">
        <f aca="true" t="shared" si="7" ref="K27:K35">SUM(B27:J27)</f>
        <v>-494659.2899999999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-89324.78</v>
      </c>
      <c r="C28" s="30">
        <f t="shared" si="8"/>
        <v>-47526.399999999994</v>
      </c>
      <c r="D28" s="30">
        <f t="shared" si="8"/>
        <v>-61166.2</v>
      </c>
      <c r="E28" s="30">
        <f t="shared" si="8"/>
        <v>-64376.36</v>
      </c>
      <c r="F28" s="30">
        <f t="shared" si="8"/>
        <v>-38126</v>
      </c>
      <c r="G28" s="30">
        <f t="shared" si="8"/>
        <v>-67093.2</v>
      </c>
      <c r="H28" s="30">
        <f t="shared" si="8"/>
        <v>-30210.91</v>
      </c>
      <c r="I28" s="30">
        <f t="shared" si="8"/>
        <v>-61217.060000000005</v>
      </c>
      <c r="J28" s="30">
        <f t="shared" si="8"/>
        <v>-11767.11</v>
      </c>
      <c r="K28" s="30">
        <f t="shared" si="7"/>
        <v>-470808.01999999996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-48505.6</v>
      </c>
      <c r="C29" s="30">
        <f aca="true" t="shared" si="9" ref="C29:J29">-ROUND((C9)*$E$3,2)</f>
        <v>-45223.2</v>
      </c>
      <c r="D29" s="30">
        <f t="shared" si="9"/>
        <v>-50516.4</v>
      </c>
      <c r="E29" s="30">
        <f t="shared" si="9"/>
        <v>-27790.4</v>
      </c>
      <c r="F29" s="30">
        <f t="shared" si="9"/>
        <v>-38126</v>
      </c>
      <c r="G29" s="30">
        <f t="shared" si="9"/>
        <v>-23914</v>
      </c>
      <c r="H29" s="30">
        <f t="shared" si="9"/>
        <v>-21507.2</v>
      </c>
      <c r="I29" s="30">
        <f t="shared" si="9"/>
        <v>-47634.4</v>
      </c>
      <c r="J29" s="30">
        <f t="shared" si="9"/>
        <v>-7576.8</v>
      </c>
      <c r="K29" s="30">
        <f t="shared" si="7"/>
        <v>-310794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-184.8</v>
      </c>
      <c r="C31" s="30">
        <v>-123.2</v>
      </c>
      <c r="D31" s="30">
        <v>-237.6</v>
      </c>
      <c r="E31" s="30">
        <v>-123.2</v>
      </c>
      <c r="F31" s="26">
        <v>0</v>
      </c>
      <c r="G31" s="30">
        <v>-206.8</v>
      </c>
      <c r="H31" s="30">
        <v>-66.19</v>
      </c>
      <c r="I31" s="30">
        <v>-103.29</v>
      </c>
      <c r="J31" s="30">
        <v>-31.87</v>
      </c>
      <c r="K31" s="30">
        <f t="shared" si="7"/>
        <v>-1076.95</v>
      </c>
      <c r="L31"/>
      <c r="M31"/>
      <c r="N31"/>
    </row>
    <row r="32" spans="1:14" ht="16.5" customHeight="1">
      <c r="A32" s="25" t="s">
        <v>21</v>
      </c>
      <c r="B32" s="30">
        <v>-40634.38</v>
      </c>
      <c r="C32" s="30">
        <v>-2180</v>
      </c>
      <c r="D32" s="30">
        <v>-10412.2</v>
      </c>
      <c r="E32" s="30">
        <v>-36462.76</v>
      </c>
      <c r="F32" s="26">
        <v>0</v>
      </c>
      <c r="G32" s="30">
        <v>-42972.4</v>
      </c>
      <c r="H32" s="30">
        <v>-8637.52</v>
      </c>
      <c r="I32" s="30">
        <v>-13479.37</v>
      </c>
      <c r="J32" s="30">
        <v>-4158.44</v>
      </c>
      <c r="K32" s="30">
        <f t="shared" si="7"/>
        <v>-158937.06999999998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1173073.27</v>
      </c>
      <c r="C47" s="27">
        <f aca="true" t="shared" si="11" ref="C47:J47">IF(C17+C27+C48&lt;0,0,C17+C27+C48)</f>
        <v>1149043.9700000002</v>
      </c>
      <c r="D47" s="27">
        <f t="shared" si="11"/>
        <v>1318914.41</v>
      </c>
      <c r="E47" s="27">
        <f t="shared" si="11"/>
        <v>777567.7000000001</v>
      </c>
      <c r="F47" s="27">
        <f t="shared" si="11"/>
        <v>853973.08</v>
      </c>
      <c r="G47" s="27">
        <f t="shared" si="11"/>
        <v>899693.04</v>
      </c>
      <c r="H47" s="27">
        <f t="shared" si="11"/>
        <v>841834.8999999999</v>
      </c>
      <c r="I47" s="27">
        <f t="shared" si="11"/>
        <v>1144113.84</v>
      </c>
      <c r="J47" s="27">
        <f t="shared" si="11"/>
        <v>423197.3400000001</v>
      </c>
      <c r="K47" s="20">
        <f>SUM(B47:J47)</f>
        <v>8581411.55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1173073.28</v>
      </c>
      <c r="C53" s="10">
        <f t="shared" si="13"/>
        <v>1149043.96</v>
      </c>
      <c r="D53" s="10">
        <f t="shared" si="13"/>
        <v>1318914.4</v>
      </c>
      <c r="E53" s="10">
        <f t="shared" si="13"/>
        <v>777567.71</v>
      </c>
      <c r="F53" s="10">
        <f t="shared" si="13"/>
        <v>853973.08</v>
      </c>
      <c r="G53" s="10">
        <f t="shared" si="13"/>
        <v>899693.03</v>
      </c>
      <c r="H53" s="10">
        <f t="shared" si="13"/>
        <v>841834.9</v>
      </c>
      <c r="I53" s="10">
        <f>SUM(I54:I66)</f>
        <v>1144113.8399999999</v>
      </c>
      <c r="J53" s="10">
        <f t="shared" si="13"/>
        <v>423197.34</v>
      </c>
      <c r="K53" s="5">
        <f>SUM(K54:K66)</f>
        <v>8581411.540000001</v>
      </c>
      <c r="L53" s="9"/>
    </row>
    <row r="54" spans="1:11" ht="16.5" customHeight="1">
      <c r="A54" s="7" t="s">
        <v>60</v>
      </c>
      <c r="B54" s="8">
        <v>1025852.58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1025852.58</v>
      </c>
    </row>
    <row r="55" spans="1:11" ht="16.5" customHeight="1">
      <c r="A55" s="7" t="s">
        <v>61</v>
      </c>
      <c r="B55" s="8">
        <v>147220.7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147220.7</v>
      </c>
    </row>
    <row r="56" spans="1:11" ht="16.5" customHeight="1">
      <c r="A56" s="7" t="s">
        <v>4</v>
      </c>
      <c r="B56" s="6">
        <v>0</v>
      </c>
      <c r="C56" s="8">
        <v>1149043.96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1149043.96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1318914.4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1318914.4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777567.71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777567.71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853973.08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853973.08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899693.03</v>
      </c>
      <c r="H60" s="6">
        <v>0</v>
      </c>
      <c r="I60" s="6">
        <v>0</v>
      </c>
      <c r="J60" s="6">
        <v>0</v>
      </c>
      <c r="K60" s="5">
        <f t="shared" si="14"/>
        <v>899693.03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841834.9</v>
      </c>
      <c r="I61" s="6">
        <v>0</v>
      </c>
      <c r="J61" s="6">
        <v>0</v>
      </c>
      <c r="K61" s="5">
        <f t="shared" si="14"/>
        <v>841834.9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417830.37</v>
      </c>
      <c r="J63" s="6">
        <v>0</v>
      </c>
      <c r="K63" s="5">
        <f t="shared" si="14"/>
        <v>417830.37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726283.47</v>
      </c>
      <c r="J64" s="6">
        <v>0</v>
      </c>
      <c r="K64" s="5">
        <f t="shared" si="14"/>
        <v>726283.47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423197.34</v>
      </c>
      <c r="K65" s="5">
        <f t="shared" si="14"/>
        <v>423197.34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2021-03-26T20:08:37Z</dcterms:modified>
  <cp:category/>
  <cp:version/>
  <cp:contentType/>
  <cp:contentStatus/>
</cp:coreProperties>
</file>