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<sst xmlns="http://schemas.openxmlformats.org/spreadsheetml/2006/main" count="74" uniqueCount="73">
  <si>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</si>
  <si>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</si>
  <si>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</si>
  <si>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</si>
  <si>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</si>
  <si>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</si>
  <si>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</si>
  <si>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</si>
  <si>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</si>
  <si>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</si>
  <si>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</si>
  <si>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</si>
  <si>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</si>
  <si>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</si>
  <si>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</si>
  <si>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</si>
  <si>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</si>
  <si>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</si>
  <si>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</si>
  <si>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</si>
  <si>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</si>
  <si>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</si>
  <si>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</si>
  <si>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</si>
  <si>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</si>
  <si>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</si>
  <si>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</si>
  <si>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</si>
  <si>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</si>
  <si>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</si>
  <si>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</si>
  <si>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</si>
  <si>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</si>
  <si>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</si>
  <si>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</si>
  <si>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</si>
  <si>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</si>
  <si>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</si>
  <si>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</si>
  <si>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</si>
  <si>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</si>
  <si>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</si>
  <si>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</si>
  <si>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</si>
  <si>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</si>
  <si>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</si>
  <si>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</si>
  <si>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</si>
  <si>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</si>
  <si>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</si>
  <si>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</si>
  <si>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</si>
  <si>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</si>
  <si>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</si>
  <si>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</si>
  <si>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</si>
  <si>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</si>
  <si>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</si>
  <si>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</si>
  <si>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</si>
  <si>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</si>
  <si>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</si>
  <si>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</si>
  <si>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</si>
  <si>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</si>
  <si>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</si>
  <si>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</si>
  <si>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</si>
  <si>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</si>
  <si>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</si>
  <si>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</si>
  <si>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</si>
  <si>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20/03/21 - VENCIMENTO 26/03/21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</si>
</sst>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97811</v>
      </c>
      <c r="C7" s="47">
        <f t="shared" si="0"/>
        <v>82622</v>
      </c>
      <c r="D7" s="47">
        <f t="shared" si="0"/>
        <v>120909</v>
      </c>
      <c r="E7" s="47">
        <f t="shared" si="0"/>
        <v>55308</v>
      </c>
      <c r="F7" s="47">
        <f t="shared" si="0"/>
        <v>78553</v>
      </c>
      <c r="G7" s="47">
        <f t="shared" si="0"/>
        <v>93974</v>
      </c>
      <c r="H7" s="47">
        <f t="shared" si="0"/>
        <v>105527</v>
      </c>
      <c r="I7" s="47">
        <f t="shared" si="0"/>
        <v>118655</v>
      </c>
      <c r="J7" s="47">
        <f t="shared" si="0"/>
        <v>26306</v>
      </c>
      <c r="K7" s="47">
        <f t="shared" si="0"/>
        <v>779665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6799</v>
      </c>
      <c r="C8" s="45">
        <f t="shared" si="1"/>
        <v>6802</v>
      </c>
      <c r="D8" s="45">
        <f t="shared" si="1"/>
        <v>8204</v>
      </c>
      <c r="E8" s="45">
        <f t="shared" si="1"/>
        <v>4226</v>
      </c>
      <c r="F8" s="45">
        <f t="shared" si="1"/>
        <v>5510</v>
      </c>
      <c r="G8" s="45">
        <f t="shared" si="1"/>
        <v>3939</v>
      </c>
      <c r="H8" s="45">
        <f t="shared" si="1"/>
        <v>3806</v>
      </c>
      <c r="I8" s="45">
        <f t="shared" si="1"/>
        <v>6662</v>
      </c>
      <c r="J8" s="45">
        <f t="shared" si="1"/>
        <v>711</v>
      </c>
      <c r="K8" s="38">
        <f>SUM(B8:J8)</f>
        <v>46659</v>
      </c>
      <c r="L8"/>
      <c r="M8"/>
      <c r="N8"/>
    </row>
    <row r="9" spans="1:14" ht="16.5" customHeight="1">
      <c r="A9" s="22" t="s">
        <v>35</v>
      </c>
      <c r="B9" s="45">
        <v>6794</v>
      </c>
      <c r="C9" s="45">
        <v>6800</v>
      </c>
      <c r="D9" s="45">
        <v>8202</v>
      </c>
      <c r="E9" s="45">
        <v>4213</v>
      </c>
      <c r="F9" s="45">
        <v>5504</v>
      </c>
      <c r="G9" s="45">
        <v>3939</v>
      </c>
      <c r="H9" s="45">
        <v>3806</v>
      </c>
      <c r="I9" s="45">
        <v>6655</v>
      </c>
      <c r="J9" s="45">
        <v>711</v>
      </c>
      <c r="K9" s="38">
        <f>SUM(B9:J9)</f>
        <v>46624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2</v>
      </c>
      <c r="D10" s="45">
        <v>2</v>
      </c>
      <c r="E10" s="45">
        <v>13</v>
      </c>
      <c r="F10" s="45">
        <v>6</v>
      </c>
      <c r="G10" s="45">
        <v>0</v>
      </c>
      <c r="H10" s="45">
        <v>0</v>
      </c>
      <c r="I10" s="45">
        <v>7</v>
      </c>
      <c r="J10" s="45">
        <v>0</v>
      </c>
      <c r="K10" s="38">
        <f>SUM(B10:J10)</f>
        <v>35</v>
      </c>
      <c r="L10"/>
      <c r="M10"/>
      <c r="N10"/>
    </row>
    <row r="11" spans="1:14" ht="16.5" customHeight="1">
      <c r="A11" s="44" t="s">
        <v>33</v>
      </c>
      <c r="B11" s="43">
        <v>91012</v>
      </c>
      <c r="C11" s="43">
        <v>75820</v>
      </c>
      <c r="D11" s="43">
        <v>112705</v>
      </c>
      <c r="E11" s="43">
        <v>51082</v>
      </c>
      <c r="F11" s="43">
        <v>73043</v>
      </c>
      <c r="G11" s="43">
        <v>90035</v>
      </c>
      <c r="H11" s="43">
        <v>101721</v>
      </c>
      <c r="I11" s="43">
        <v>111993</v>
      </c>
      <c r="J11" s="43">
        <v>25595</v>
      </c>
      <c r="K11" s="38">
        <f>SUM(B11:J11)</f>
        <v>733006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2.037281741594231</v>
      </c>
      <c r="C15" s="39">
        <v>2.05214974222812</v>
      </c>
      <c r="D15" s="39">
        <v>1.61529416808858</v>
      </c>
      <c r="E15" s="39">
        <v>2.106018725325955</v>
      </c>
      <c r="F15" s="39">
        <v>1.753311938518708</v>
      </c>
      <c r="G15" s="39">
        <v>1.69254207142792</v>
      </c>
      <c r="H15" s="39">
        <v>1.660550433123081</v>
      </c>
      <c r="I15" s="39">
        <v>1.828369026279517</v>
      </c>
      <c r="J15" s="39">
        <v>1.9359749727545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686690.4400000002</v>
      </c>
      <c r="C17" s="36">
        <f aca="true" t="shared" si="2" ref="C17:J17">C18+C19+C20+C21+C22+C23+C24</f>
        <v>646478.0599999999</v>
      </c>
      <c r="D17" s="36">
        <f t="shared" si="2"/>
        <v>810272.84</v>
      </c>
      <c r="E17" s="36">
        <f t="shared" si="2"/>
        <v>429174.15</v>
      </c>
      <c r="F17" s="36">
        <f t="shared" si="2"/>
        <v>531411.21</v>
      </c>
      <c r="G17" s="36">
        <f t="shared" si="2"/>
        <v>619195.1900000001</v>
      </c>
      <c r="H17" s="36">
        <f t="shared" si="2"/>
        <v>540086.58</v>
      </c>
      <c r="I17" s="36">
        <f t="shared" si="2"/>
        <v>693725.99</v>
      </c>
      <c r="J17" s="36">
        <f t="shared" si="2"/>
        <v>174490.57000000004</v>
      </c>
      <c r="K17" s="36">
        <f aca="true" t="shared" si="3" ref="K17:K24">SUM(B17:J17)</f>
        <v>5131525.03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328312.4</v>
      </c>
      <c r="C18" s="30">
        <f t="shared" si="4"/>
        <v>304429.02</v>
      </c>
      <c r="D18" s="30">
        <f t="shared" si="4"/>
        <v>493490.08</v>
      </c>
      <c r="E18" s="30">
        <f t="shared" si="4"/>
        <v>196531.45</v>
      </c>
      <c r="F18" s="30">
        <f t="shared" si="4"/>
        <v>295186.46</v>
      </c>
      <c r="G18" s="30">
        <f t="shared" si="4"/>
        <v>357054.21</v>
      </c>
      <c r="H18" s="30">
        <f t="shared" si="4"/>
        <v>319609.62</v>
      </c>
      <c r="I18" s="30">
        <f t="shared" si="4"/>
        <v>362763.93</v>
      </c>
      <c r="J18" s="30">
        <f t="shared" si="4"/>
        <v>91121.35</v>
      </c>
      <c r="K18" s="30">
        <f t="shared" si="3"/>
        <v>2748498.52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340552.46</v>
      </c>
      <c r="C19" s="30">
        <f t="shared" si="5"/>
        <v>320304.91</v>
      </c>
      <c r="D19" s="30">
        <f t="shared" si="5"/>
        <v>303641.57</v>
      </c>
      <c r="E19" s="30">
        <f t="shared" si="5"/>
        <v>217367.46</v>
      </c>
      <c r="F19" s="30">
        <f t="shared" si="5"/>
        <v>222367.48</v>
      </c>
      <c r="G19" s="30">
        <f t="shared" si="5"/>
        <v>247275.06</v>
      </c>
      <c r="H19" s="30">
        <f t="shared" si="5"/>
        <v>211118.27</v>
      </c>
      <c r="I19" s="30">
        <f t="shared" si="5"/>
        <v>300502.4</v>
      </c>
      <c r="J19" s="30">
        <f t="shared" si="5"/>
        <v>85287.3</v>
      </c>
      <c r="K19" s="30">
        <f t="shared" si="3"/>
        <v>2248416.9099999997</v>
      </c>
      <c r="L19"/>
      <c r="M19"/>
      <c r="N19"/>
    </row>
    <row r="20" spans="1:14" ht="16.5" customHeight="1">
      <c r="A20" s="18" t="s">
        <v>28</v>
      </c>
      <c r="B20" s="30">
        <v>16696.55</v>
      </c>
      <c r="C20" s="30">
        <v>19061.67</v>
      </c>
      <c r="D20" s="30">
        <v>13697.88</v>
      </c>
      <c r="E20" s="30">
        <v>14048.07</v>
      </c>
      <c r="F20" s="30">
        <v>15605.72</v>
      </c>
      <c r="G20" s="30">
        <v>13853.43</v>
      </c>
      <c r="H20" s="30">
        <v>16420.59</v>
      </c>
      <c r="I20" s="30">
        <v>27777.2</v>
      </c>
      <c r="J20" s="30">
        <v>6286.91</v>
      </c>
      <c r="K20" s="30">
        <f t="shared" si="3"/>
        <v>143448.02000000002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-212.2</v>
      </c>
      <c r="C23" s="30">
        <v>0</v>
      </c>
      <c r="D23" s="30">
        <v>0</v>
      </c>
      <c r="E23" s="30">
        <v>-114.06</v>
      </c>
      <c r="F23" s="30">
        <v>0</v>
      </c>
      <c r="G23" s="30">
        <v>-328.74</v>
      </c>
      <c r="H23" s="30">
        <v>0</v>
      </c>
      <c r="I23" s="30">
        <v>0</v>
      </c>
      <c r="J23" s="30">
        <v>0</v>
      </c>
      <c r="K23" s="30">
        <f t="shared" si="3"/>
        <v>-655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-29893.6</v>
      </c>
      <c r="C27" s="30">
        <f t="shared" si="6"/>
        <v>-29920</v>
      </c>
      <c r="D27" s="30">
        <f t="shared" si="6"/>
        <v>-54585.4</v>
      </c>
      <c r="E27" s="30">
        <f t="shared" si="6"/>
        <v>-18537.2</v>
      </c>
      <c r="F27" s="30">
        <f t="shared" si="6"/>
        <v>-24217.6</v>
      </c>
      <c r="G27" s="30">
        <f t="shared" si="6"/>
        <v>-17331.6</v>
      </c>
      <c r="H27" s="30">
        <f t="shared" si="6"/>
        <v>-16746.4</v>
      </c>
      <c r="I27" s="30">
        <f t="shared" si="6"/>
        <v>-29282</v>
      </c>
      <c r="J27" s="30">
        <f t="shared" si="6"/>
        <v>-8483.07</v>
      </c>
      <c r="K27" s="30">
        <f aca="true" t="shared" si="7" ref="K27:K35">SUM(B27:J27)</f>
        <v>-228996.87000000002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-29893.6</v>
      </c>
      <c r="C28" s="30">
        <f t="shared" si="8"/>
        <v>-29920</v>
      </c>
      <c r="D28" s="30">
        <f t="shared" si="8"/>
        <v>-36088.8</v>
      </c>
      <c r="E28" s="30">
        <f t="shared" si="8"/>
        <v>-18537.2</v>
      </c>
      <c r="F28" s="30">
        <f t="shared" si="8"/>
        <v>-24217.6</v>
      </c>
      <c r="G28" s="30">
        <f t="shared" si="8"/>
        <v>-17331.6</v>
      </c>
      <c r="H28" s="30">
        <f t="shared" si="8"/>
        <v>-16746.4</v>
      </c>
      <c r="I28" s="30">
        <f t="shared" si="8"/>
        <v>-29282</v>
      </c>
      <c r="J28" s="30">
        <f t="shared" si="8"/>
        <v>-3128.4</v>
      </c>
      <c r="K28" s="30">
        <f t="shared" si="7"/>
        <v>-205145.59999999998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-29893.6</v>
      </c>
      <c r="C29" s="30">
        <f aca="true" t="shared" si="9" ref="C29:J29">-ROUND((C9)*$E$3,2)</f>
        <v>-29920</v>
      </c>
      <c r="D29" s="30">
        <f t="shared" si="9"/>
        <v>-36088.8</v>
      </c>
      <c r="E29" s="30">
        <f t="shared" si="9"/>
        <v>-18537.2</v>
      </c>
      <c r="F29" s="30">
        <f t="shared" si="9"/>
        <v>-24217.6</v>
      </c>
      <c r="G29" s="30">
        <f t="shared" si="9"/>
        <v>-17331.6</v>
      </c>
      <c r="H29" s="30">
        <f t="shared" si="9"/>
        <v>-16746.4</v>
      </c>
      <c r="I29" s="30">
        <f t="shared" si="9"/>
        <v>-29282</v>
      </c>
      <c r="J29" s="30">
        <f t="shared" si="9"/>
        <v>-3128.4</v>
      </c>
      <c r="K29" s="30">
        <f t="shared" si="7"/>
        <v>-205145.59999999998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656796.8400000002</v>
      </c>
      <c r="C47" s="27">
        <f aca="true" t="shared" si="11" ref="C47:J47">IF(C17+C27+C48&lt;0,0,C17+C27+C48)</f>
        <v>616558.0599999999</v>
      </c>
      <c r="D47" s="27">
        <f t="shared" si="11"/>
        <v>755687.44</v>
      </c>
      <c r="E47" s="27">
        <f t="shared" si="11"/>
        <v>410636.95</v>
      </c>
      <c r="F47" s="27">
        <f t="shared" si="11"/>
        <v>507193.61</v>
      </c>
      <c r="G47" s="27">
        <f t="shared" si="11"/>
        <v>601863.5900000001</v>
      </c>
      <c r="H47" s="27">
        <f t="shared" si="11"/>
        <v>523340.17999999993</v>
      </c>
      <c r="I47" s="27">
        <f t="shared" si="11"/>
        <v>664443.99</v>
      </c>
      <c r="J47" s="27">
        <f t="shared" si="11"/>
        <v>166007.50000000003</v>
      </c>
      <c r="K47" s="20">
        <f>SUM(B47:J47)</f>
        <v>4902528.16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656796.8400000001</v>
      </c>
      <c r="C53" s="10">
        <f t="shared" si="13"/>
        <v>616558.07</v>
      </c>
      <c r="D53" s="10">
        <f t="shared" si="13"/>
        <v>755687.44</v>
      </c>
      <c r="E53" s="10">
        <f t="shared" si="13"/>
        <v>410636.94</v>
      </c>
      <c r="F53" s="10">
        <f t="shared" si="13"/>
        <v>507193.62</v>
      </c>
      <c r="G53" s="10">
        <f t="shared" si="13"/>
        <v>601863.6</v>
      </c>
      <c r="H53" s="10">
        <f t="shared" si="13"/>
        <v>523340.2</v>
      </c>
      <c r="I53" s="10">
        <f>SUM(I54:I66)</f>
        <v>664443.99</v>
      </c>
      <c r="J53" s="10">
        <f t="shared" si="13"/>
        <v>166007.51</v>
      </c>
      <c r="K53" s="5">
        <f>SUM(K54:K66)</f>
        <v>4902528.21</v>
      </c>
      <c r="L53" s="9"/>
    </row>
    <row r="54" spans="1:11" ht="16.5" customHeight="1">
      <c r="A54" s="7" t="s">
        <v>60</v>
      </c>
      <c r="B54" s="8">
        <v>574171.8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574171.8</v>
      </c>
    </row>
    <row r="55" spans="1:11" ht="16.5" customHeight="1">
      <c r="A55" s="7" t="s">
        <v>61</v>
      </c>
      <c r="B55" s="8">
        <v>82625.04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82625.04</v>
      </c>
    </row>
    <row r="56" spans="1:11" ht="16.5" customHeight="1">
      <c r="A56" s="7" t="s">
        <v>4</v>
      </c>
      <c r="B56" s="6">
        <v>0</v>
      </c>
      <c r="C56" s="8">
        <v>616558.07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616558.07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755687.44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755687.44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410636.94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410636.94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507193.62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507193.62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601863.6</v>
      </c>
      <c r="H60" s="6">
        <v>0</v>
      </c>
      <c r="I60" s="6">
        <v>0</v>
      </c>
      <c r="J60" s="6">
        <v>0</v>
      </c>
      <c r="K60" s="5">
        <f t="shared" si="14"/>
        <v>601863.6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523340.2</v>
      </c>
      <c r="I61" s="6">
        <v>0</v>
      </c>
      <c r="J61" s="6">
        <v>0</v>
      </c>
      <c r="K61" s="5">
        <f t="shared" si="14"/>
        <v>523340.2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242056.95</v>
      </c>
      <c r="J63" s="6">
        <v>0</v>
      </c>
      <c r="K63" s="5">
        <f t="shared" si="14"/>
        <v>242056.95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422387.04</v>
      </c>
      <c r="J64" s="6">
        <v>0</v>
      </c>
      <c r="K64" s="5">
        <f t="shared" si="14"/>
        <v>422387.04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166007.51</v>
      </c>
      <c r="K65" s="5">
        <f t="shared" si="14"/>
        <v>166007.51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2021-03-25T18:56:12Z</dcterms:modified>
  <cp:category/>
  <cp:version/>
  <cp:contentType/>
  <cp:contentStatus/>
</cp:coreProperties>
</file>