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<sst xmlns="http://schemas.openxmlformats.org/spreadsheetml/2006/main" count="74" uniqueCount="73">
  <si>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</si>
  <si>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</si>
  <si>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</si>
  <si>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</si>
  <si>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</si>
  <si>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</si>
  <si>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</si>
  <si>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</si>
  <si>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</si>
  <si>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</si>
  <si>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</si>
  <si>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</si>
  <si>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</si>
  <si>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</si>
  <si>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</si>
  <si>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</si>
  <si>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</si>
  <si>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</si>
  <si>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</si>
  <si>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</si>
  <si>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</si>
  <si>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</si>
  <si>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</si>
  <si>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</si>
  <si>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</si>
  <si>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</si>
  <si>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</si>
  <si>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</si>
  <si>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</si>
  <si>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</si>
  <si>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</si>
  <si>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</si>
  <si>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</si>
  <si>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</si>
  <si>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</si>
  <si>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</si>
  <si>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</si>
  <si>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</si>
  <si>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</si>
  <si>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</si>
  <si>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</si>
  <si>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</si>
  <si>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</si>
  <si>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</si>
  <si>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</si>
  <si>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</si>
  <si>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</si>
  <si>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</si>
  <si>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</si>
  <si>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</si>
  <si>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</si>
  <si>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</si>
  <si>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</si>
  <si>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</si>
  <si>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</si>
  <si>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</si>
  <si>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</si>
  <si>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</si>
  <si>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</si>
  <si>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</si>
  <si>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</si>
  <si>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</si>
  <si>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</si>
  <si>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</si>
  <si>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</si>
  <si>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</si>
  <si>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</si>
  <si>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</si>
  <si>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</si>
  <si>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</si>
  <si>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</si>
  <si>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</si>
  <si>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17/03/21 - VENCIMENTO 24/03/21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</si>
</sst>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183919</v>
      </c>
      <c r="C7" s="47">
        <f t="shared" si="0"/>
        <v>157834</v>
      </c>
      <c r="D7" s="47">
        <f t="shared" si="0"/>
        <v>210175</v>
      </c>
      <c r="E7" s="47">
        <f t="shared" si="0"/>
        <v>108234</v>
      </c>
      <c r="F7" s="47">
        <f t="shared" si="0"/>
        <v>131640</v>
      </c>
      <c r="G7" s="47">
        <f t="shared" si="0"/>
        <v>150276</v>
      </c>
      <c r="H7" s="47">
        <f t="shared" si="0"/>
        <v>167307</v>
      </c>
      <c r="I7" s="47">
        <f t="shared" si="0"/>
        <v>209139</v>
      </c>
      <c r="J7" s="47">
        <f t="shared" si="0"/>
        <v>62671</v>
      </c>
      <c r="K7" s="47">
        <f t="shared" si="0"/>
        <v>1381195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9987</v>
      </c>
      <c r="C8" s="45">
        <f t="shared" si="1"/>
        <v>9252</v>
      </c>
      <c r="D8" s="45">
        <f t="shared" si="1"/>
        <v>10414</v>
      </c>
      <c r="E8" s="45">
        <f t="shared" si="1"/>
        <v>6066</v>
      </c>
      <c r="F8" s="45">
        <f t="shared" si="1"/>
        <v>7909</v>
      </c>
      <c r="G8" s="45">
        <f t="shared" si="1"/>
        <v>4790</v>
      </c>
      <c r="H8" s="45">
        <f t="shared" si="1"/>
        <v>4128</v>
      </c>
      <c r="I8" s="45">
        <f t="shared" si="1"/>
        <v>9894</v>
      </c>
      <c r="J8" s="45">
        <f t="shared" si="1"/>
        <v>1575</v>
      </c>
      <c r="K8" s="38">
        <f>SUM(B8:J8)</f>
        <v>64015</v>
      </c>
      <c r="L8"/>
      <c r="M8"/>
      <c r="N8"/>
    </row>
    <row r="9" spans="1:14" ht="16.5" customHeight="1">
      <c r="A9" s="22" t="s">
        <v>35</v>
      </c>
      <c r="B9" s="45">
        <v>9976</v>
      </c>
      <c r="C9" s="45">
        <v>9250</v>
      </c>
      <c r="D9" s="45">
        <v>10412</v>
      </c>
      <c r="E9" s="45">
        <v>6049</v>
      </c>
      <c r="F9" s="45">
        <v>7903</v>
      </c>
      <c r="G9" s="45">
        <v>4787</v>
      </c>
      <c r="H9" s="45">
        <v>4128</v>
      </c>
      <c r="I9" s="45">
        <v>9874</v>
      </c>
      <c r="J9" s="45">
        <v>1575</v>
      </c>
      <c r="K9" s="38">
        <f>SUM(B9:J9)</f>
        <v>63954</v>
      </c>
      <c r="L9"/>
      <c r="M9"/>
      <c r="N9"/>
    </row>
    <row r="10" spans="1:14" ht="16.5" customHeight="1">
      <c r="A10" s="22" t="s">
        <v>34</v>
      </c>
      <c r="B10" s="45">
        <v>11</v>
      </c>
      <c r="C10" s="45">
        <v>2</v>
      </c>
      <c r="D10" s="45">
        <v>2</v>
      </c>
      <c r="E10" s="45">
        <v>17</v>
      </c>
      <c r="F10" s="45">
        <v>6</v>
      </c>
      <c r="G10" s="45">
        <v>3</v>
      </c>
      <c r="H10" s="45">
        <v>0</v>
      </c>
      <c r="I10" s="45">
        <v>20</v>
      </c>
      <c r="J10" s="45">
        <v>0</v>
      </c>
      <c r="K10" s="38">
        <f>SUM(B10:J10)</f>
        <v>61</v>
      </c>
      <c r="L10"/>
      <c r="M10"/>
      <c r="N10"/>
    </row>
    <row r="11" spans="1:14" ht="16.5" customHeight="1">
      <c r="A11" s="44" t="s">
        <v>33</v>
      </c>
      <c r="B11" s="43">
        <v>173932</v>
      </c>
      <c r="C11" s="43">
        <v>148582</v>
      </c>
      <c r="D11" s="43">
        <v>199761</v>
      </c>
      <c r="E11" s="43">
        <v>102168</v>
      </c>
      <c r="F11" s="43">
        <v>123731</v>
      </c>
      <c r="G11" s="43">
        <v>145486</v>
      </c>
      <c r="H11" s="43">
        <v>163179</v>
      </c>
      <c r="I11" s="43">
        <v>199245</v>
      </c>
      <c r="J11" s="43">
        <v>61096</v>
      </c>
      <c r="K11" s="38">
        <f>SUM(B11:J11)</f>
        <v>1317180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1.994720726251142</v>
      </c>
      <c r="C15" s="39">
        <v>1.989019069937803</v>
      </c>
      <c r="D15" s="39">
        <v>1.601763695042785</v>
      </c>
      <c r="E15" s="39">
        <v>2.128582162757014</v>
      </c>
      <c r="F15" s="39">
        <v>1.742369267597369</v>
      </c>
      <c r="G15" s="39">
        <v>1.677395636881971</v>
      </c>
      <c r="H15" s="39">
        <v>1.675870489627314</v>
      </c>
      <c r="I15" s="39">
        <v>1.799314054448365</v>
      </c>
      <c r="J15" s="39">
        <v>1.997563937912466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1263529.93</v>
      </c>
      <c r="C17" s="36">
        <f aca="true" t="shared" si="2" ref="C17:J17">C18+C19+C20+C21+C22+C23+C24</f>
        <v>1181376.14</v>
      </c>
      <c r="D17" s="36">
        <f t="shared" si="2"/>
        <v>1393522.98</v>
      </c>
      <c r="E17" s="36">
        <f t="shared" si="2"/>
        <v>840434.3899999999</v>
      </c>
      <c r="F17" s="36">
        <f t="shared" si="2"/>
        <v>880803.3299999998</v>
      </c>
      <c r="G17" s="36">
        <f t="shared" si="2"/>
        <v>977855.49</v>
      </c>
      <c r="H17" s="36">
        <f t="shared" si="2"/>
        <v>864088.05</v>
      </c>
      <c r="I17" s="36">
        <f t="shared" si="2"/>
        <v>1193624.22</v>
      </c>
      <c r="J17" s="36">
        <f t="shared" si="2"/>
        <v>435498.54999999993</v>
      </c>
      <c r="K17" s="36">
        <f aca="true" t="shared" si="3" ref="K17:K24">SUM(B17:J17)</f>
        <v>9030733.08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617342.52</v>
      </c>
      <c r="C18" s="30">
        <f t="shared" si="4"/>
        <v>581555.16</v>
      </c>
      <c r="D18" s="30">
        <f t="shared" si="4"/>
        <v>857829.26</v>
      </c>
      <c r="E18" s="30">
        <f t="shared" si="4"/>
        <v>384598.7</v>
      </c>
      <c r="F18" s="30">
        <f t="shared" si="4"/>
        <v>494676.79</v>
      </c>
      <c r="G18" s="30">
        <f t="shared" si="4"/>
        <v>570973.66</v>
      </c>
      <c r="H18" s="30">
        <f t="shared" si="4"/>
        <v>506722.71</v>
      </c>
      <c r="I18" s="30">
        <f t="shared" si="4"/>
        <v>639400.66</v>
      </c>
      <c r="J18" s="30">
        <f t="shared" si="4"/>
        <v>217086.08</v>
      </c>
      <c r="K18" s="30">
        <f t="shared" si="3"/>
        <v>4870185.54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614083.4</v>
      </c>
      <c r="C19" s="30">
        <f t="shared" si="5"/>
        <v>575169.14</v>
      </c>
      <c r="D19" s="30">
        <f t="shared" si="5"/>
        <v>516210.51</v>
      </c>
      <c r="E19" s="30">
        <f t="shared" si="5"/>
        <v>434051.23</v>
      </c>
      <c r="F19" s="30">
        <f t="shared" si="5"/>
        <v>367232.85</v>
      </c>
      <c r="G19" s="30">
        <f t="shared" si="5"/>
        <v>386775.07</v>
      </c>
      <c r="H19" s="30">
        <f t="shared" si="5"/>
        <v>342478.93</v>
      </c>
      <c r="I19" s="30">
        <f t="shared" si="5"/>
        <v>511081.93</v>
      </c>
      <c r="J19" s="30">
        <f t="shared" si="5"/>
        <v>216557.24</v>
      </c>
      <c r="K19" s="30">
        <f t="shared" si="3"/>
        <v>3963640.3000000007</v>
      </c>
      <c r="L19"/>
      <c r="M19"/>
      <c r="N19"/>
    </row>
    <row r="20" spans="1:14" ht="16.5" customHeight="1">
      <c r="A20" s="18" t="s">
        <v>28</v>
      </c>
      <c r="B20" s="30">
        <v>30762.78</v>
      </c>
      <c r="C20" s="30">
        <v>21969.38</v>
      </c>
      <c r="D20" s="30">
        <v>20272.68</v>
      </c>
      <c r="E20" s="30">
        <v>20443.23</v>
      </c>
      <c r="F20" s="30">
        <v>20642.14</v>
      </c>
      <c r="G20" s="30">
        <v>19094.27</v>
      </c>
      <c r="H20" s="30">
        <v>21948.31</v>
      </c>
      <c r="I20" s="30">
        <v>40459.17</v>
      </c>
      <c r="J20" s="30">
        <v>10060.22</v>
      </c>
      <c r="K20" s="30">
        <f t="shared" si="3"/>
        <v>205652.17999999996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1341.23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18777.219999999998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-4580.38</v>
      </c>
      <c r="E22" s="30">
        <v>0</v>
      </c>
      <c r="F22" s="30">
        <v>-3089.68</v>
      </c>
      <c r="G22" s="30">
        <v>0</v>
      </c>
      <c r="H22" s="30">
        <v>-9744.36</v>
      </c>
      <c r="I22" s="30">
        <v>0</v>
      </c>
      <c r="J22" s="30">
        <v>-9546.22</v>
      </c>
      <c r="K22" s="30">
        <f t="shared" si="3"/>
        <v>-26960.64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-232.78</v>
      </c>
      <c r="E23" s="30">
        <v>0</v>
      </c>
      <c r="F23" s="30">
        <v>0</v>
      </c>
      <c r="G23" s="30">
        <v>-328.74</v>
      </c>
      <c r="H23" s="30">
        <v>0</v>
      </c>
      <c r="I23" s="30">
        <v>0</v>
      </c>
      <c r="J23" s="30">
        <v>0</v>
      </c>
      <c r="K23" s="30">
        <f t="shared" si="3"/>
        <v>-561.52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-95450.04999999999</v>
      </c>
      <c r="C27" s="30">
        <f t="shared" si="6"/>
        <v>-43401.55</v>
      </c>
      <c r="D27" s="30">
        <f t="shared" si="6"/>
        <v>-78219.35</v>
      </c>
      <c r="E27" s="30">
        <f t="shared" si="6"/>
        <v>-77599.22</v>
      </c>
      <c r="F27" s="30">
        <f t="shared" si="6"/>
        <v>-34773.2</v>
      </c>
      <c r="G27" s="30">
        <f t="shared" si="6"/>
        <v>-82793.95999999999</v>
      </c>
      <c r="H27" s="30">
        <f t="shared" si="6"/>
        <v>-30052.8</v>
      </c>
      <c r="I27" s="30">
        <f t="shared" si="6"/>
        <v>-62000.03999999999</v>
      </c>
      <c r="J27" s="30">
        <f t="shared" si="6"/>
        <v>-18008.78</v>
      </c>
      <c r="K27" s="30">
        <f aca="true" t="shared" si="7" ref="K27:K35">SUM(B27:J27)</f>
        <v>-522298.94999999995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-95450.04999999999</v>
      </c>
      <c r="C28" s="30">
        <f t="shared" si="8"/>
        <v>-43401.55</v>
      </c>
      <c r="D28" s="30">
        <f t="shared" si="8"/>
        <v>-59722.75</v>
      </c>
      <c r="E28" s="30">
        <f t="shared" si="8"/>
        <v>-77599.22</v>
      </c>
      <c r="F28" s="30">
        <f t="shared" si="8"/>
        <v>-34773.2</v>
      </c>
      <c r="G28" s="30">
        <f t="shared" si="8"/>
        <v>-82793.95999999999</v>
      </c>
      <c r="H28" s="30">
        <f t="shared" si="8"/>
        <v>-30052.8</v>
      </c>
      <c r="I28" s="30">
        <f t="shared" si="8"/>
        <v>-62000.03999999999</v>
      </c>
      <c r="J28" s="30">
        <f t="shared" si="8"/>
        <v>-12654.11</v>
      </c>
      <c r="K28" s="30">
        <f t="shared" si="7"/>
        <v>-498447.67999999993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-43894.4</v>
      </c>
      <c r="C29" s="30">
        <f aca="true" t="shared" si="9" ref="C29:J29">-ROUND((C9)*$E$3,2)</f>
        <v>-40700</v>
      </c>
      <c r="D29" s="30">
        <f t="shared" si="9"/>
        <v>-45812.8</v>
      </c>
      <c r="E29" s="30">
        <f t="shared" si="9"/>
        <v>-26615.6</v>
      </c>
      <c r="F29" s="30">
        <f t="shared" si="9"/>
        <v>-34773.2</v>
      </c>
      <c r="G29" s="30">
        <f t="shared" si="9"/>
        <v>-21062.8</v>
      </c>
      <c r="H29" s="30">
        <f t="shared" si="9"/>
        <v>-18163.2</v>
      </c>
      <c r="I29" s="30">
        <f t="shared" si="9"/>
        <v>-43445.6</v>
      </c>
      <c r="J29" s="30">
        <f t="shared" si="9"/>
        <v>-6930</v>
      </c>
      <c r="K29" s="30">
        <f t="shared" si="7"/>
        <v>-281397.6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-607.2</v>
      </c>
      <c r="C31" s="30">
        <v>-184.8</v>
      </c>
      <c r="D31" s="30">
        <v>-277.2</v>
      </c>
      <c r="E31" s="30">
        <v>-246.4</v>
      </c>
      <c r="F31" s="26">
        <v>0</v>
      </c>
      <c r="G31" s="30">
        <v>-123.2</v>
      </c>
      <c r="H31" s="30">
        <v>-57.92</v>
      </c>
      <c r="I31" s="30">
        <v>-90.38</v>
      </c>
      <c r="J31" s="30">
        <v>-27.88</v>
      </c>
      <c r="K31" s="30">
        <f t="shared" si="7"/>
        <v>-1614.9800000000005</v>
      </c>
      <c r="L31"/>
      <c r="M31"/>
      <c r="N31"/>
    </row>
    <row r="32" spans="1:14" ht="16.5" customHeight="1">
      <c r="A32" s="25" t="s">
        <v>21</v>
      </c>
      <c r="B32" s="30">
        <v>-50948.45</v>
      </c>
      <c r="C32" s="30">
        <v>-2516.75</v>
      </c>
      <c r="D32" s="30">
        <v>-13632.75</v>
      </c>
      <c r="E32" s="30">
        <v>-50737.22</v>
      </c>
      <c r="F32" s="26">
        <v>0</v>
      </c>
      <c r="G32" s="30">
        <v>-61607.96</v>
      </c>
      <c r="H32" s="30">
        <v>-11831.68</v>
      </c>
      <c r="I32" s="30">
        <v>-18464.06</v>
      </c>
      <c r="J32" s="30">
        <v>-5696.23</v>
      </c>
      <c r="K32" s="30">
        <f t="shared" si="7"/>
        <v>-215435.1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1168079.88</v>
      </c>
      <c r="C47" s="27">
        <f aca="true" t="shared" si="11" ref="C47:J47">IF(C17+C27+C48&lt;0,0,C17+C27+C48)</f>
        <v>1137974.5899999999</v>
      </c>
      <c r="D47" s="27">
        <f t="shared" si="11"/>
        <v>1315303.63</v>
      </c>
      <c r="E47" s="27">
        <f t="shared" si="11"/>
        <v>762835.1699999999</v>
      </c>
      <c r="F47" s="27">
        <f t="shared" si="11"/>
        <v>846030.1299999999</v>
      </c>
      <c r="G47" s="27">
        <f t="shared" si="11"/>
        <v>895061.53</v>
      </c>
      <c r="H47" s="27">
        <f t="shared" si="11"/>
        <v>834035.25</v>
      </c>
      <c r="I47" s="27">
        <f t="shared" si="11"/>
        <v>1131624.18</v>
      </c>
      <c r="J47" s="27">
        <f t="shared" si="11"/>
        <v>417489.7699999999</v>
      </c>
      <c r="K47" s="20">
        <f>SUM(B47:J47)</f>
        <v>8508434.129999999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1168079.88</v>
      </c>
      <c r="C53" s="10">
        <f t="shared" si="13"/>
        <v>1137974.59</v>
      </c>
      <c r="D53" s="10">
        <f t="shared" si="13"/>
        <v>1315303.64</v>
      </c>
      <c r="E53" s="10">
        <f t="shared" si="13"/>
        <v>762835.16</v>
      </c>
      <c r="F53" s="10">
        <f t="shared" si="13"/>
        <v>846030.13</v>
      </c>
      <c r="G53" s="10">
        <f t="shared" si="13"/>
        <v>895061.53</v>
      </c>
      <c r="H53" s="10">
        <f t="shared" si="13"/>
        <v>834035.25</v>
      </c>
      <c r="I53" s="10">
        <f>SUM(I54:I66)</f>
        <v>1131624.19</v>
      </c>
      <c r="J53" s="10">
        <f t="shared" si="13"/>
        <v>417489.77</v>
      </c>
      <c r="K53" s="5">
        <f>SUM(K54:K66)</f>
        <v>8508434.14</v>
      </c>
      <c r="L53" s="9"/>
    </row>
    <row r="54" spans="1:11" ht="16.5" customHeight="1">
      <c r="A54" s="7" t="s">
        <v>60</v>
      </c>
      <c r="B54" s="8">
        <v>1021953.09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1021953.09</v>
      </c>
    </row>
    <row r="55" spans="1:11" ht="16.5" customHeight="1">
      <c r="A55" s="7" t="s">
        <v>61</v>
      </c>
      <c r="B55" s="8">
        <v>146126.79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146126.79</v>
      </c>
    </row>
    <row r="56" spans="1:11" ht="16.5" customHeight="1">
      <c r="A56" s="7" t="s">
        <v>4</v>
      </c>
      <c r="B56" s="6">
        <v>0</v>
      </c>
      <c r="C56" s="8">
        <v>1137974.59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1137974.59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1315303.64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1315303.64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762835.16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762835.16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846030.13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846030.13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895061.53</v>
      </c>
      <c r="H60" s="6">
        <v>0</v>
      </c>
      <c r="I60" s="6">
        <v>0</v>
      </c>
      <c r="J60" s="6">
        <v>0</v>
      </c>
      <c r="K60" s="5">
        <f t="shared" si="14"/>
        <v>895061.53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834035.25</v>
      </c>
      <c r="I61" s="6">
        <v>0</v>
      </c>
      <c r="J61" s="6">
        <v>0</v>
      </c>
      <c r="K61" s="5">
        <f t="shared" si="14"/>
        <v>834035.25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408516.33</v>
      </c>
      <c r="J63" s="6">
        <v>0</v>
      </c>
      <c r="K63" s="5">
        <f t="shared" si="14"/>
        <v>408516.33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723107.86</v>
      </c>
      <c r="J64" s="6">
        <v>0</v>
      </c>
      <c r="K64" s="5">
        <f t="shared" si="14"/>
        <v>723107.86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417489.77</v>
      </c>
      <c r="K65" s="5">
        <f t="shared" si="14"/>
        <v>417489.77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2021-03-23T23:18:33Z</dcterms:modified>
  <cp:category/>
  <cp:version/>
  <cp:contentType/>
  <cp:contentStatus/>
</cp:coreProperties>
</file>