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<sst xmlns="http://schemas.openxmlformats.org/spreadsheetml/2006/main" count="74" uniqueCount="73">
  <si>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</si>
  <si>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</si>
  <si>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</si>
  <si>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</si>
  <si>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</si>
  <si>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</si>
  <si>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</si>
  <si>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</si>
  <si>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</si>
  <si>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</si>
  <si>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</si>
  <si>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</si>
  <si>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</si>
  <si>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</si>
  <si>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</si>
  <si>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</si>
  <si>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</si>
  <si>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</si>
  <si>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</si>
  <si>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</si>
  <si>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</si>
  <si>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</si>
  <si>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</si>
  <si>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</si>
  <si>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</si>
  <si>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</si>
  <si>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</si>
  <si>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</si>
  <si>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</si>
  <si>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</si>
  <si>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</si>
  <si>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</si>
  <si>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</si>
  <si>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</si>
  <si>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</si>
  <si>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</si>
  <si>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</si>
  <si>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</si>
  <si>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</si>
  <si>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</si>
  <si>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</si>
  <si>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</si>
  <si>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</si>
  <si>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</si>
  <si>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</si>
  <si>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</si>
  <si>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</si>
  <si>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</si>
  <si>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</si>
  <si>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</si>
  <si>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</si>
  <si>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</si>
  <si>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</si>
  <si>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</si>
  <si>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</si>
  <si>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</si>
  <si>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</si>
  <si>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</si>
  <si>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</si>
  <si>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</si>
  <si>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</si>
  <si>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</si>
  <si>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</si>
  <si>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</si>
  <si>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</si>
  <si>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</si>
  <si>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</si>
  <si>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</si>
  <si>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</si>
  <si>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</si>
  <si>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</si>
  <si>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</si>
  <si>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15/03/21 - VENCIMENTO 22/03/21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</si>
</sst>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183673</v>
      </c>
      <c r="C7" s="47">
        <f t="shared" si="0"/>
        <v>156577</v>
      </c>
      <c r="D7" s="47">
        <f t="shared" si="0"/>
        <v>209388</v>
      </c>
      <c r="E7" s="47">
        <f t="shared" si="0"/>
        <v>107297</v>
      </c>
      <c r="F7" s="47">
        <f t="shared" si="0"/>
        <v>130605</v>
      </c>
      <c r="G7" s="47">
        <f t="shared" si="0"/>
        <v>149892</v>
      </c>
      <c r="H7" s="47">
        <f t="shared" si="0"/>
        <v>167050</v>
      </c>
      <c r="I7" s="47">
        <f t="shared" si="0"/>
        <v>209406</v>
      </c>
      <c r="J7" s="47">
        <f t="shared" si="0"/>
        <v>61782</v>
      </c>
      <c r="K7" s="47">
        <f t="shared" si="0"/>
        <v>1375670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11050</v>
      </c>
      <c r="C8" s="45">
        <f t="shared" si="1"/>
        <v>10150</v>
      </c>
      <c r="D8" s="45">
        <f t="shared" si="1"/>
        <v>11299</v>
      </c>
      <c r="E8" s="45">
        <f t="shared" si="1"/>
        <v>6453</v>
      </c>
      <c r="F8" s="45">
        <f t="shared" si="1"/>
        <v>8534</v>
      </c>
      <c r="G8" s="45">
        <f t="shared" si="1"/>
        <v>5394</v>
      </c>
      <c r="H8" s="45">
        <f t="shared" si="1"/>
        <v>4769</v>
      </c>
      <c r="I8" s="45">
        <f t="shared" si="1"/>
        <v>10611</v>
      </c>
      <c r="J8" s="45">
        <f t="shared" si="1"/>
        <v>1679</v>
      </c>
      <c r="K8" s="38">
        <f>SUM(B8:J8)</f>
        <v>69939</v>
      </c>
      <c r="L8"/>
      <c r="M8"/>
      <c r="N8"/>
    </row>
    <row r="9" spans="1:14" ht="16.5" customHeight="1">
      <c r="A9" s="22" t="s">
        <v>35</v>
      </c>
      <c r="B9" s="45">
        <v>11039</v>
      </c>
      <c r="C9" s="45">
        <v>10148</v>
      </c>
      <c r="D9" s="45">
        <v>11294</v>
      </c>
      <c r="E9" s="45">
        <v>6434</v>
      </c>
      <c r="F9" s="45">
        <v>8531</v>
      </c>
      <c r="G9" s="45">
        <v>5392</v>
      </c>
      <c r="H9" s="45">
        <v>4769</v>
      </c>
      <c r="I9" s="45">
        <v>10587</v>
      </c>
      <c r="J9" s="45">
        <v>1679</v>
      </c>
      <c r="K9" s="38">
        <f>SUM(B9:J9)</f>
        <v>69873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2</v>
      </c>
      <c r="D10" s="45">
        <v>5</v>
      </c>
      <c r="E10" s="45">
        <v>19</v>
      </c>
      <c r="F10" s="45">
        <v>3</v>
      </c>
      <c r="G10" s="45">
        <v>2</v>
      </c>
      <c r="H10" s="45">
        <v>0</v>
      </c>
      <c r="I10" s="45">
        <v>24</v>
      </c>
      <c r="J10" s="45">
        <v>0</v>
      </c>
      <c r="K10" s="38">
        <f>SUM(B10:J10)</f>
        <v>66</v>
      </c>
      <c r="L10"/>
      <c r="M10"/>
      <c r="N10"/>
    </row>
    <row r="11" spans="1:14" ht="16.5" customHeight="1">
      <c r="A11" s="44" t="s">
        <v>33</v>
      </c>
      <c r="B11" s="43">
        <v>172623</v>
      </c>
      <c r="C11" s="43">
        <v>146427</v>
      </c>
      <c r="D11" s="43">
        <v>198089</v>
      </c>
      <c r="E11" s="43">
        <v>100844</v>
      </c>
      <c r="F11" s="43">
        <v>122071</v>
      </c>
      <c r="G11" s="43">
        <v>144498</v>
      </c>
      <c r="H11" s="43">
        <v>162281</v>
      </c>
      <c r="I11" s="43">
        <v>198795</v>
      </c>
      <c r="J11" s="43">
        <v>60103</v>
      </c>
      <c r="K11" s="38">
        <f>SUM(B11:J11)</f>
        <v>1305731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1.987395745394969</v>
      </c>
      <c r="C15" s="39">
        <v>2.006378537654037</v>
      </c>
      <c r="D15" s="39">
        <v>1.606666881558829</v>
      </c>
      <c r="E15" s="39">
        <v>2.127089633388351</v>
      </c>
      <c r="F15" s="39">
        <v>1.754113576657492</v>
      </c>
      <c r="G15" s="39">
        <v>1.666451342242362</v>
      </c>
      <c r="H15" s="39">
        <v>1.674161346805249</v>
      </c>
      <c r="I15" s="39">
        <v>1.794265368673017</v>
      </c>
      <c r="J15" s="39">
        <v>2.026660093270365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1257255.83</v>
      </c>
      <c r="C17" s="36">
        <f aca="true" t="shared" si="2" ref="C17:J17">C18+C19+C20+C21+C22+C23+C24</f>
        <v>1182324.7</v>
      </c>
      <c r="D17" s="36">
        <f t="shared" si="2"/>
        <v>1392706.98</v>
      </c>
      <c r="E17" s="36">
        <f t="shared" si="2"/>
        <v>832541.4699999999</v>
      </c>
      <c r="F17" s="36">
        <f t="shared" si="2"/>
        <v>879714.7799999999</v>
      </c>
      <c r="G17" s="36">
        <f t="shared" si="2"/>
        <v>967989.0499999999</v>
      </c>
      <c r="H17" s="36">
        <f t="shared" si="2"/>
        <v>861227.2799999999</v>
      </c>
      <c r="I17" s="36">
        <f t="shared" si="2"/>
        <v>1191577.2099999997</v>
      </c>
      <c r="J17" s="36">
        <f t="shared" si="2"/>
        <v>435531.63000000006</v>
      </c>
      <c r="K17" s="36">
        <f aca="true" t="shared" si="3" ref="K17:K24">SUM(B17:J17)</f>
        <v>9000868.930000002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616516.79</v>
      </c>
      <c r="C18" s="30">
        <f t="shared" si="4"/>
        <v>576923.61</v>
      </c>
      <c r="D18" s="30">
        <f t="shared" si="4"/>
        <v>854617.12</v>
      </c>
      <c r="E18" s="30">
        <f t="shared" si="4"/>
        <v>381269.16</v>
      </c>
      <c r="F18" s="30">
        <f t="shared" si="4"/>
        <v>490787.47</v>
      </c>
      <c r="G18" s="30">
        <f t="shared" si="4"/>
        <v>569514.65</v>
      </c>
      <c r="H18" s="30">
        <f t="shared" si="4"/>
        <v>505944.34</v>
      </c>
      <c r="I18" s="30">
        <f t="shared" si="4"/>
        <v>640216.96</v>
      </c>
      <c r="J18" s="30">
        <f t="shared" si="4"/>
        <v>214006.67</v>
      </c>
      <c r="K18" s="30">
        <f t="shared" si="3"/>
        <v>4849796.77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608746.06</v>
      </c>
      <c r="C19" s="30">
        <f t="shared" si="5"/>
        <v>580603.54</v>
      </c>
      <c r="D19" s="30">
        <f t="shared" si="5"/>
        <v>518467.9</v>
      </c>
      <c r="E19" s="30">
        <f t="shared" si="5"/>
        <v>429724.52</v>
      </c>
      <c r="F19" s="30">
        <f t="shared" si="5"/>
        <v>370109.49</v>
      </c>
      <c r="G19" s="30">
        <f t="shared" si="5"/>
        <v>379553.8</v>
      </c>
      <c r="H19" s="30">
        <f t="shared" si="5"/>
        <v>341088.12</v>
      </c>
      <c r="I19" s="30">
        <f t="shared" si="5"/>
        <v>508502.16</v>
      </c>
      <c r="J19" s="30">
        <f t="shared" si="5"/>
        <v>219712.11</v>
      </c>
      <c r="K19" s="30">
        <f t="shared" si="3"/>
        <v>3956507.6999999997</v>
      </c>
      <c r="L19"/>
      <c r="M19"/>
      <c r="N19"/>
    </row>
    <row r="20" spans="1:14" ht="16.5" customHeight="1">
      <c r="A20" s="18" t="s">
        <v>28</v>
      </c>
      <c r="B20" s="30">
        <v>30757.85</v>
      </c>
      <c r="C20" s="30">
        <v>22115.09</v>
      </c>
      <c r="D20" s="30">
        <v>20178.65</v>
      </c>
      <c r="E20" s="30">
        <v>20320.62</v>
      </c>
      <c r="F20" s="30">
        <v>20566.27</v>
      </c>
      <c r="G20" s="30">
        <v>18236.85</v>
      </c>
      <c r="H20" s="30">
        <v>21256.72</v>
      </c>
      <c r="I20" s="30">
        <v>40175.63</v>
      </c>
      <c r="J20" s="30">
        <v>10017.84</v>
      </c>
      <c r="K20" s="30">
        <f t="shared" si="3"/>
        <v>203625.52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-106.1</v>
      </c>
      <c r="C23" s="30">
        <v>0</v>
      </c>
      <c r="D23" s="30">
        <v>0</v>
      </c>
      <c r="E23" s="30">
        <v>-114.06</v>
      </c>
      <c r="F23" s="30">
        <v>0</v>
      </c>
      <c r="G23" s="30">
        <v>-657.48</v>
      </c>
      <c r="H23" s="30">
        <v>0</v>
      </c>
      <c r="I23" s="30">
        <v>0</v>
      </c>
      <c r="J23" s="30">
        <v>0</v>
      </c>
      <c r="K23" s="30">
        <f t="shared" si="3"/>
        <v>-877.64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-85550.58</v>
      </c>
      <c r="C27" s="30">
        <f t="shared" si="6"/>
        <v>-46651.92999999999</v>
      </c>
      <c r="D27" s="30">
        <f t="shared" si="6"/>
        <v>-77945.9</v>
      </c>
      <c r="E27" s="30">
        <f t="shared" si="6"/>
        <v>-66900.83</v>
      </c>
      <c r="F27" s="30">
        <f t="shared" si="6"/>
        <v>-37536.4</v>
      </c>
      <c r="G27" s="30">
        <f t="shared" si="6"/>
        <v>-70033.47</v>
      </c>
      <c r="H27" s="30">
        <f t="shared" si="6"/>
        <v>-31170.629999999997</v>
      </c>
      <c r="I27" s="30">
        <f t="shared" si="6"/>
        <v>-62480.3</v>
      </c>
      <c r="J27" s="30">
        <f t="shared" si="6"/>
        <v>-17646.7</v>
      </c>
      <c r="K27" s="30">
        <f aca="true" t="shared" si="7" ref="K27:K35">SUM(B27:J27)</f>
        <v>-495916.74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-85550.58</v>
      </c>
      <c r="C28" s="30">
        <f t="shared" si="8"/>
        <v>-46651.92999999999</v>
      </c>
      <c r="D28" s="30">
        <f t="shared" si="8"/>
        <v>-59449.3</v>
      </c>
      <c r="E28" s="30">
        <f t="shared" si="8"/>
        <v>-66900.83</v>
      </c>
      <c r="F28" s="30">
        <f t="shared" si="8"/>
        <v>-37536.4</v>
      </c>
      <c r="G28" s="30">
        <f t="shared" si="8"/>
        <v>-70033.47</v>
      </c>
      <c r="H28" s="30">
        <f t="shared" si="8"/>
        <v>-31170.629999999997</v>
      </c>
      <c r="I28" s="30">
        <f t="shared" si="8"/>
        <v>-62480.3</v>
      </c>
      <c r="J28" s="30">
        <f t="shared" si="8"/>
        <v>-12292.03</v>
      </c>
      <c r="K28" s="30">
        <f t="shared" si="7"/>
        <v>-472065.47000000003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-48571.6</v>
      </c>
      <c r="C29" s="30">
        <f aca="true" t="shared" si="9" ref="C29:J29">-ROUND((C9)*$E$3,2)</f>
        <v>-44651.2</v>
      </c>
      <c r="D29" s="30">
        <f t="shared" si="9"/>
        <v>-49693.6</v>
      </c>
      <c r="E29" s="30">
        <f t="shared" si="9"/>
        <v>-28309.6</v>
      </c>
      <c r="F29" s="30">
        <f t="shared" si="9"/>
        <v>-37536.4</v>
      </c>
      <c r="G29" s="30">
        <f t="shared" si="9"/>
        <v>-23724.8</v>
      </c>
      <c r="H29" s="30">
        <f t="shared" si="9"/>
        <v>-20983.6</v>
      </c>
      <c r="I29" s="30">
        <f t="shared" si="9"/>
        <v>-46582.8</v>
      </c>
      <c r="J29" s="30">
        <f t="shared" si="9"/>
        <v>-7387.6</v>
      </c>
      <c r="K29" s="30">
        <f t="shared" si="7"/>
        <v>-307441.19999999995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-668.8</v>
      </c>
      <c r="C31" s="30">
        <v>-123.2</v>
      </c>
      <c r="D31" s="30">
        <v>-154</v>
      </c>
      <c r="E31" s="30">
        <v>-299.2</v>
      </c>
      <c r="F31" s="26">
        <v>0</v>
      </c>
      <c r="G31" s="30">
        <v>-462</v>
      </c>
      <c r="H31" s="30">
        <v>-41.36</v>
      </c>
      <c r="I31" s="30">
        <v>-64.57</v>
      </c>
      <c r="J31" s="30">
        <v>-19.91</v>
      </c>
      <c r="K31" s="30">
        <f t="shared" si="7"/>
        <v>-1833.04</v>
      </c>
      <c r="L31"/>
      <c r="M31"/>
      <c r="N31"/>
    </row>
    <row r="32" spans="1:14" ht="16.5" customHeight="1">
      <c r="A32" s="25" t="s">
        <v>21</v>
      </c>
      <c r="B32" s="30">
        <v>-36310.18</v>
      </c>
      <c r="C32" s="30">
        <v>-1877.53</v>
      </c>
      <c r="D32" s="30">
        <v>-9601.7</v>
      </c>
      <c r="E32" s="30">
        <v>-38292.03</v>
      </c>
      <c r="F32" s="26">
        <v>0</v>
      </c>
      <c r="G32" s="30">
        <v>-45846.67</v>
      </c>
      <c r="H32" s="30">
        <v>-10145.67</v>
      </c>
      <c r="I32" s="30">
        <v>-15832.93</v>
      </c>
      <c r="J32" s="30">
        <v>-4884.52</v>
      </c>
      <c r="K32" s="30">
        <f t="shared" si="7"/>
        <v>-162791.22999999998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1171705.25</v>
      </c>
      <c r="C47" s="27">
        <f aca="true" t="shared" si="11" ref="C47:J47">IF(C17+C27+C48&lt;0,0,C17+C27+C48)</f>
        <v>1135672.77</v>
      </c>
      <c r="D47" s="27">
        <f t="shared" si="11"/>
        <v>1314761.08</v>
      </c>
      <c r="E47" s="27">
        <f t="shared" si="11"/>
        <v>765640.6399999999</v>
      </c>
      <c r="F47" s="27">
        <f t="shared" si="11"/>
        <v>842178.3799999999</v>
      </c>
      <c r="G47" s="27">
        <f t="shared" si="11"/>
        <v>897955.58</v>
      </c>
      <c r="H47" s="27">
        <f t="shared" si="11"/>
        <v>830056.6499999999</v>
      </c>
      <c r="I47" s="27">
        <f t="shared" si="11"/>
        <v>1129096.9099999997</v>
      </c>
      <c r="J47" s="27">
        <f t="shared" si="11"/>
        <v>417884.93000000005</v>
      </c>
      <c r="K47" s="20">
        <f>SUM(B47:J47)</f>
        <v>8504952.19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1171705.24</v>
      </c>
      <c r="C53" s="10">
        <f t="shared" si="13"/>
        <v>1135672.78</v>
      </c>
      <c r="D53" s="10">
        <f t="shared" si="13"/>
        <v>1314761.09</v>
      </c>
      <c r="E53" s="10">
        <f t="shared" si="13"/>
        <v>765640.64</v>
      </c>
      <c r="F53" s="10">
        <f t="shared" si="13"/>
        <v>842178.38</v>
      </c>
      <c r="G53" s="10">
        <f t="shared" si="13"/>
        <v>897955.59</v>
      </c>
      <c r="H53" s="10">
        <f t="shared" si="13"/>
        <v>830056.64</v>
      </c>
      <c r="I53" s="10">
        <f>SUM(I54:I66)</f>
        <v>1129096.92</v>
      </c>
      <c r="J53" s="10">
        <f t="shared" si="13"/>
        <v>417884.93</v>
      </c>
      <c r="K53" s="5">
        <f>SUM(K54:K66)</f>
        <v>8504952.209999999</v>
      </c>
      <c r="L53" s="9"/>
    </row>
    <row r="54" spans="1:11" ht="16.5" customHeight="1">
      <c r="A54" s="7" t="s">
        <v>60</v>
      </c>
      <c r="B54" s="8">
        <v>1024539.06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1024539.06</v>
      </c>
    </row>
    <row r="55" spans="1:11" ht="16.5" customHeight="1">
      <c r="A55" s="7" t="s">
        <v>61</v>
      </c>
      <c r="B55" s="8">
        <v>147166.18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147166.18</v>
      </c>
    </row>
    <row r="56" spans="1:11" ht="16.5" customHeight="1">
      <c r="A56" s="7" t="s">
        <v>4</v>
      </c>
      <c r="B56" s="6">
        <v>0</v>
      </c>
      <c r="C56" s="8">
        <v>1135672.78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1135672.78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1314761.09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1314761.09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765640.64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765640.64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842178.38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842178.38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897955.59</v>
      </c>
      <c r="H60" s="6">
        <v>0</v>
      </c>
      <c r="I60" s="6">
        <v>0</v>
      </c>
      <c r="J60" s="6">
        <v>0</v>
      </c>
      <c r="K60" s="5">
        <f t="shared" si="14"/>
        <v>897955.59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830056.64</v>
      </c>
      <c r="I61" s="6">
        <v>0</v>
      </c>
      <c r="J61" s="6">
        <v>0</v>
      </c>
      <c r="K61" s="5">
        <f t="shared" si="14"/>
        <v>830056.64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411894.56</v>
      </c>
      <c r="J63" s="6">
        <v>0</v>
      </c>
      <c r="K63" s="5">
        <f t="shared" si="14"/>
        <v>411894.56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717202.36</v>
      </c>
      <c r="J64" s="6">
        <v>0</v>
      </c>
      <c r="K64" s="5">
        <f t="shared" si="14"/>
        <v>717202.36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417884.93</v>
      </c>
      <c r="K65" s="5">
        <f t="shared" si="14"/>
        <v>417884.93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2021-03-19T18:16:49Z</dcterms:modified>
  <cp:category/>
  <cp:version/>
  <cp:contentType/>
  <cp:contentStatus/>
</cp:coreProperties>
</file>