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<sst xmlns="http://schemas.openxmlformats.org/spreadsheetml/2006/main" count="74" uniqueCount="73">
  <si>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</si>
  <si>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</si>
  <si>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</si>
  <si>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</si>
  <si>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</si>
  <si>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</si>
  <si>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</si>
  <si>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</si>
  <si>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</si>
  <si>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</si>
  <si>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</si>
  <si>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</si>
  <si>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</si>
  <si>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</si>
  <si>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</si>
  <si>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</si>
  <si>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</si>
  <si>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</si>
  <si>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</si>
  <si>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</si>
  <si>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</si>
  <si>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</si>
  <si>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</si>
  <si>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</si>
  <si>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</si>
  <si>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</si>
  <si>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</si>
  <si>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</si>
  <si>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</si>
  <si>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</si>
  <si>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</si>
  <si>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</si>
  <si>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</si>
  <si>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</si>
  <si>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</si>
  <si>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</si>
  <si>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</si>
  <si>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</si>
  <si>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</si>
  <si>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</si>
  <si>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</si>
  <si>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</si>
  <si>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</si>
  <si>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</si>
  <si>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</si>
  <si>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</si>
  <si>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</si>
  <si>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</si>
  <si>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</si>
  <si>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</si>
  <si>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</si>
  <si>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</si>
  <si>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</si>
  <si>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</si>
  <si>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</si>
  <si>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</si>
  <si>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</si>
  <si>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</si>
  <si>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</si>
  <si>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</si>
  <si>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</si>
  <si>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</si>
  <si>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</si>
  <si>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</si>
  <si>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</si>
  <si>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</si>
  <si>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</si>
  <si>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</si>
  <si>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</si>
  <si>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</si>
  <si>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</si>
  <si>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</si>
  <si>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14/03/21 - VENCIMENTO 19/03/21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</si>
</sst>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53447</v>
      </c>
      <c r="C7" s="47">
        <f t="shared" si="0"/>
        <v>42097</v>
      </c>
      <c r="D7" s="47">
        <f t="shared" si="0"/>
        <v>63105</v>
      </c>
      <c r="E7" s="47">
        <f t="shared" si="0"/>
        <v>30136</v>
      </c>
      <c r="F7" s="47">
        <f t="shared" si="0"/>
        <v>44746</v>
      </c>
      <c r="G7" s="47">
        <f t="shared" si="0"/>
        <v>49675</v>
      </c>
      <c r="H7" s="47">
        <f t="shared" si="0"/>
        <v>58952</v>
      </c>
      <c r="I7" s="47">
        <f t="shared" si="0"/>
        <v>68994</v>
      </c>
      <c r="J7" s="47">
        <f t="shared" si="0"/>
        <v>14879</v>
      </c>
      <c r="K7" s="47">
        <f t="shared" si="0"/>
        <v>426031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4073</v>
      </c>
      <c r="C8" s="45">
        <f t="shared" si="1"/>
        <v>3834</v>
      </c>
      <c r="D8" s="45">
        <f t="shared" si="1"/>
        <v>4923</v>
      </c>
      <c r="E8" s="45">
        <f t="shared" si="1"/>
        <v>2632</v>
      </c>
      <c r="F8" s="45">
        <f t="shared" si="1"/>
        <v>3234</v>
      </c>
      <c r="G8" s="45">
        <f t="shared" si="1"/>
        <v>2431</v>
      </c>
      <c r="H8" s="45">
        <f t="shared" si="1"/>
        <v>2314</v>
      </c>
      <c r="I8" s="45">
        <f t="shared" si="1"/>
        <v>4135</v>
      </c>
      <c r="J8" s="45">
        <f t="shared" si="1"/>
        <v>414</v>
      </c>
      <c r="K8" s="38">
        <f>SUM(B8:J8)</f>
        <v>27990</v>
      </c>
      <c r="L8"/>
      <c r="M8"/>
      <c r="N8"/>
    </row>
    <row r="9" spans="1:14" ht="16.5" customHeight="1">
      <c r="A9" s="22" t="s">
        <v>35</v>
      </c>
      <c r="B9" s="45">
        <v>4068</v>
      </c>
      <c r="C9" s="45">
        <v>3832</v>
      </c>
      <c r="D9" s="45">
        <v>4923</v>
      </c>
      <c r="E9" s="45">
        <v>2628</v>
      </c>
      <c r="F9" s="45">
        <v>3231</v>
      </c>
      <c r="G9" s="45">
        <v>2431</v>
      </c>
      <c r="H9" s="45">
        <v>2314</v>
      </c>
      <c r="I9" s="45">
        <v>4131</v>
      </c>
      <c r="J9" s="45">
        <v>414</v>
      </c>
      <c r="K9" s="38">
        <f>SUM(B9:J9)</f>
        <v>27972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2</v>
      </c>
      <c r="D10" s="45">
        <v>0</v>
      </c>
      <c r="E10" s="45">
        <v>4</v>
      </c>
      <c r="F10" s="45">
        <v>3</v>
      </c>
      <c r="G10" s="45">
        <v>0</v>
      </c>
      <c r="H10" s="45">
        <v>0</v>
      </c>
      <c r="I10" s="45">
        <v>4</v>
      </c>
      <c r="J10" s="45">
        <v>0</v>
      </c>
      <c r="K10" s="38">
        <f>SUM(B10:J10)</f>
        <v>18</v>
      </c>
      <c r="L10"/>
      <c r="M10"/>
      <c r="N10"/>
    </row>
    <row r="11" spans="1:14" ht="16.5" customHeight="1">
      <c r="A11" s="44" t="s">
        <v>33</v>
      </c>
      <c r="B11" s="43">
        <v>49374</v>
      </c>
      <c r="C11" s="43">
        <v>38263</v>
      </c>
      <c r="D11" s="43">
        <v>58182</v>
      </c>
      <c r="E11" s="43">
        <v>27504</v>
      </c>
      <c r="F11" s="43">
        <v>41512</v>
      </c>
      <c r="G11" s="43">
        <v>47244</v>
      </c>
      <c r="H11" s="43">
        <v>56638</v>
      </c>
      <c r="I11" s="43">
        <v>64859</v>
      </c>
      <c r="J11" s="43">
        <v>14465</v>
      </c>
      <c r="K11" s="38">
        <f>SUM(B11:J11)</f>
        <v>398041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1.702053784329533</v>
      </c>
      <c r="C15" s="39">
        <v>1.793124564771124</v>
      </c>
      <c r="D15" s="39">
        <v>1.391271832379988</v>
      </c>
      <c r="E15" s="39">
        <v>1.648686498881553</v>
      </c>
      <c r="F15" s="39">
        <v>1.509264055851919</v>
      </c>
      <c r="G15" s="39">
        <v>1.4555254841314</v>
      </c>
      <c r="H15" s="39">
        <v>1.458659754983505</v>
      </c>
      <c r="I15" s="39">
        <v>1.562839652508208</v>
      </c>
      <c r="J15" s="39">
        <v>1.686060049036857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319523.73000000004</v>
      </c>
      <c r="C17" s="36">
        <f aca="true" t="shared" si="2" ref="C17:J17">C18+C19+C20+C21+C22+C23+C24</f>
        <v>295689.8</v>
      </c>
      <c r="D17" s="36">
        <f t="shared" si="2"/>
        <v>369034.44999999995</v>
      </c>
      <c r="E17" s="36">
        <f t="shared" si="2"/>
        <v>184606.12</v>
      </c>
      <c r="F17" s="36">
        <f t="shared" si="2"/>
        <v>262129.84999999998</v>
      </c>
      <c r="G17" s="36">
        <f t="shared" si="2"/>
        <v>281044.51999999996</v>
      </c>
      <c r="H17" s="36">
        <f t="shared" si="2"/>
        <v>265520.58</v>
      </c>
      <c r="I17" s="36">
        <f t="shared" si="2"/>
        <v>352792.8300000001</v>
      </c>
      <c r="J17" s="36">
        <f t="shared" si="2"/>
        <v>83133.98</v>
      </c>
      <c r="K17" s="36">
        <f aca="true" t="shared" si="3" ref="K17:K24">SUM(B17:J17)</f>
        <v>2413475.8600000003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179400.2</v>
      </c>
      <c r="C18" s="30">
        <f t="shared" si="4"/>
        <v>155110.61</v>
      </c>
      <c r="D18" s="30">
        <f t="shared" si="4"/>
        <v>257563.06</v>
      </c>
      <c r="E18" s="30">
        <f t="shared" si="4"/>
        <v>107085.26</v>
      </c>
      <c r="F18" s="30">
        <f t="shared" si="4"/>
        <v>168146.52</v>
      </c>
      <c r="G18" s="30">
        <f t="shared" si="4"/>
        <v>188740.16</v>
      </c>
      <c r="H18" s="30">
        <f t="shared" si="4"/>
        <v>178547.92</v>
      </c>
      <c r="I18" s="30">
        <f t="shared" si="4"/>
        <v>210935.36</v>
      </c>
      <c r="J18" s="30">
        <f t="shared" si="4"/>
        <v>51539.37</v>
      </c>
      <c r="K18" s="30">
        <f t="shared" si="3"/>
        <v>1497068.46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125948.59</v>
      </c>
      <c r="C19" s="30">
        <f t="shared" si="5"/>
        <v>123022.04</v>
      </c>
      <c r="D19" s="30">
        <f t="shared" si="5"/>
        <v>100777.17</v>
      </c>
      <c r="E19" s="30">
        <f t="shared" si="5"/>
        <v>69464.76</v>
      </c>
      <c r="F19" s="30">
        <f t="shared" si="5"/>
        <v>85630.98</v>
      </c>
      <c r="G19" s="30">
        <f t="shared" si="5"/>
        <v>85975.95</v>
      </c>
      <c r="H19" s="30">
        <f t="shared" si="5"/>
        <v>81892.75</v>
      </c>
      <c r="I19" s="30">
        <f t="shared" si="5"/>
        <v>118722.78</v>
      </c>
      <c r="J19" s="30">
        <f t="shared" si="5"/>
        <v>35359.1</v>
      </c>
      <c r="K19" s="30">
        <f t="shared" si="3"/>
        <v>826794.12</v>
      </c>
      <c r="L19"/>
      <c r="M19"/>
      <c r="N19"/>
    </row>
    <row r="20" spans="1:14" ht="16.5" customHeight="1">
      <c r="A20" s="18" t="s">
        <v>28</v>
      </c>
      <c r="B20" s="30">
        <v>12833.71</v>
      </c>
      <c r="C20" s="30">
        <v>14874.69</v>
      </c>
      <c r="D20" s="30">
        <v>11250.91</v>
      </c>
      <c r="E20" s="30">
        <v>8882.01</v>
      </c>
      <c r="F20" s="30">
        <v>10895.16</v>
      </c>
      <c r="G20" s="30">
        <v>6850.04</v>
      </c>
      <c r="H20" s="30">
        <v>12552.65</v>
      </c>
      <c r="I20" s="30">
        <v>21386.52</v>
      </c>
      <c r="J20" s="30">
        <v>4820.26</v>
      </c>
      <c r="K20" s="30">
        <f t="shared" si="3"/>
        <v>104345.94999999998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-2167.14</v>
      </c>
      <c r="F23" s="30">
        <v>-794.36</v>
      </c>
      <c r="G23" s="30">
        <v>-1862.86</v>
      </c>
      <c r="H23" s="30">
        <v>-410.84</v>
      </c>
      <c r="I23" s="30">
        <v>-934.29</v>
      </c>
      <c r="J23" s="30">
        <v>-379.76</v>
      </c>
      <c r="K23" s="30">
        <f t="shared" si="3"/>
        <v>-6549.25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-17899.2</v>
      </c>
      <c r="C27" s="30">
        <f t="shared" si="6"/>
        <v>-16860.8</v>
      </c>
      <c r="D27" s="30">
        <f t="shared" si="6"/>
        <v>-40157.8</v>
      </c>
      <c r="E27" s="30">
        <f t="shared" si="6"/>
        <v>-11563.2</v>
      </c>
      <c r="F27" s="30">
        <f t="shared" si="6"/>
        <v>-14216.4</v>
      </c>
      <c r="G27" s="30">
        <f t="shared" si="6"/>
        <v>-10696.4</v>
      </c>
      <c r="H27" s="30">
        <f t="shared" si="6"/>
        <v>-10181.6</v>
      </c>
      <c r="I27" s="30">
        <f t="shared" si="6"/>
        <v>-18176.4</v>
      </c>
      <c r="J27" s="30">
        <f t="shared" si="6"/>
        <v>-7176.27</v>
      </c>
      <c r="K27" s="30">
        <f aca="true" t="shared" si="7" ref="K27:K35">SUM(B27:J27)</f>
        <v>-146928.06999999998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-17899.2</v>
      </c>
      <c r="C28" s="30">
        <f t="shared" si="8"/>
        <v>-16860.8</v>
      </c>
      <c r="D28" s="30">
        <f t="shared" si="8"/>
        <v>-21661.2</v>
      </c>
      <c r="E28" s="30">
        <f t="shared" si="8"/>
        <v>-11563.2</v>
      </c>
      <c r="F28" s="30">
        <f t="shared" si="8"/>
        <v>-14216.4</v>
      </c>
      <c r="G28" s="30">
        <f t="shared" si="8"/>
        <v>-10696.4</v>
      </c>
      <c r="H28" s="30">
        <f t="shared" si="8"/>
        <v>-10181.6</v>
      </c>
      <c r="I28" s="30">
        <f t="shared" si="8"/>
        <v>-18176.4</v>
      </c>
      <c r="J28" s="30">
        <f t="shared" si="8"/>
        <v>-1821.6</v>
      </c>
      <c r="K28" s="30">
        <f t="shared" si="7"/>
        <v>-123076.79999999999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-17899.2</v>
      </c>
      <c r="C29" s="30">
        <f aca="true" t="shared" si="9" ref="C29:J29">-ROUND((C9)*$E$3,2)</f>
        <v>-16860.8</v>
      </c>
      <c r="D29" s="30">
        <f t="shared" si="9"/>
        <v>-21661.2</v>
      </c>
      <c r="E29" s="30">
        <f t="shared" si="9"/>
        <v>-11563.2</v>
      </c>
      <c r="F29" s="30">
        <f t="shared" si="9"/>
        <v>-14216.4</v>
      </c>
      <c r="G29" s="30">
        <f t="shared" si="9"/>
        <v>-10696.4</v>
      </c>
      <c r="H29" s="30">
        <f t="shared" si="9"/>
        <v>-10181.6</v>
      </c>
      <c r="I29" s="30">
        <f t="shared" si="9"/>
        <v>-18176.4</v>
      </c>
      <c r="J29" s="30">
        <f t="shared" si="9"/>
        <v>-1821.6</v>
      </c>
      <c r="K29" s="30">
        <f t="shared" si="7"/>
        <v>-123076.79999999999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301624.53</v>
      </c>
      <c r="C47" s="27">
        <f aca="true" t="shared" si="11" ref="C47:J47">IF(C17+C27+C48&lt;0,0,C17+C27+C48)</f>
        <v>278829</v>
      </c>
      <c r="D47" s="27">
        <f t="shared" si="11"/>
        <v>328876.64999999997</v>
      </c>
      <c r="E47" s="27">
        <f t="shared" si="11"/>
        <v>173042.91999999998</v>
      </c>
      <c r="F47" s="27">
        <f t="shared" si="11"/>
        <v>247913.44999999998</v>
      </c>
      <c r="G47" s="27">
        <f t="shared" si="11"/>
        <v>270348.11999999994</v>
      </c>
      <c r="H47" s="27">
        <f t="shared" si="11"/>
        <v>255338.98</v>
      </c>
      <c r="I47" s="27">
        <f t="shared" si="11"/>
        <v>334616.43000000005</v>
      </c>
      <c r="J47" s="27">
        <f t="shared" si="11"/>
        <v>75957.70999999999</v>
      </c>
      <c r="K47" s="20">
        <f>SUM(B47:J47)</f>
        <v>2266547.7899999996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301624.53</v>
      </c>
      <c r="C53" s="10">
        <f t="shared" si="13"/>
        <v>278828.99</v>
      </c>
      <c r="D53" s="10">
        <f t="shared" si="13"/>
        <v>328876.65</v>
      </c>
      <c r="E53" s="10">
        <f t="shared" si="13"/>
        <v>173042.92</v>
      </c>
      <c r="F53" s="10">
        <f t="shared" si="13"/>
        <v>247913.45</v>
      </c>
      <c r="G53" s="10">
        <f t="shared" si="13"/>
        <v>270348.13</v>
      </c>
      <c r="H53" s="10">
        <f t="shared" si="13"/>
        <v>255338.98</v>
      </c>
      <c r="I53" s="10">
        <f>SUM(I54:I66)</f>
        <v>334616.43</v>
      </c>
      <c r="J53" s="10">
        <f t="shared" si="13"/>
        <v>75957.71</v>
      </c>
      <c r="K53" s="5">
        <f>SUM(K54:K66)</f>
        <v>2266547.79</v>
      </c>
      <c r="L53" s="9"/>
    </row>
    <row r="54" spans="1:11" ht="16.5" customHeight="1">
      <c r="A54" s="7" t="s">
        <v>60</v>
      </c>
      <c r="B54" s="8">
        <v>263499.19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263499.19</v>
      </c>
    </row>
    <row r="55" spans="1:11" ht="16.5" customHeight="1">
      <c r="A55" s="7" t="s">
        <v>61</v>
      </c>
      <c r="B55" s="8">
        <v>38125.34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38125.34</v>
      </c>
    </row>
    <row r="56" spans="1:11" ht="16.5" customHeight="1">
      <c r="A56" s="7" t="s">
        <v>4</v>
      </c>
      <c r="B56" s="6">
        <v>0</v>
      </c>
      <c r="C56" s="8">
        <v>278828.99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278828.99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328876.65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328876.65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173042.92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173042.92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247913.45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247913.45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270348.13</v>
      </c>
      <c r="H60" s="6">
        <v>0</v>
      </c>
      <c r="I60" s="6">
        <v>0</v>
      </c>
      <c r="J60" s="6">
        <v>0</v>
      </c>
      <c r="K60" s="5">
        <f t="shared" si="14"/>
        <v>270348.13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255338.98</v>
      </c>
      <c r="I61" s="6">
        <v>0</v>
      </c>
      <c r="J61" s="6">
        <v>0</v>
      </c>
      <c r="K61" s="5">
        <f t="shared" si="14"/>
        <v>255338.98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112999.97</v>
      </c>
      <c r="J63" s="6">
        <v>0</v>
      </c>
      <c r="K63" s="5">
        <f t="shared" si="14"/>
        <v>112999.97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221616.46</v>
      </c>
      <c r="J64" s="6">
        <v>0</v>
      </c>
      <c r="K64" s="5">
        <f t="shared" si="14"/>
        <v>221616.46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75957.71</v>
      </c>
      <c r="K65" s="5">
        <f t="shared" si="14"/>
        <v>75957.71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2021-03-18T20:28:19Z</dcterms:modified>
  <cp:category/>
  <cp:version/>
  <cp:contentType/>
  <cp:contentStatus/>
</cp:coreProperties>
</file>