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<sst xmlns="http://schemas.openxmlformats.org/spreadsheetml/2006/main" count="74" uniqueCount="73">
  <si>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</si>
  <si>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</si>
  <si>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</si>
  <si>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</si>
  <si>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</si>
  <si>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</si>
  <si>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</si>
  <si>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</si>
  <si>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</si>
  <si>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</si>
  <si>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</si>
  <si>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</si>
  <si>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</si>
  <si>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</si>
  <si>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</si>
  <si>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</si>
  <si>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</si>
  <si>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</si>
  <si>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</si>
  <si>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</si>
  <si>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</si>
  <si>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</si>
  <si>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</si>
  <si>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</si>
  <si>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</si>
  <si>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</si>
  <si>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</si>
  <si>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</si>
  <si>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</si>
  <si>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</si>
  <si>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</si>
  <si>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</si>
  <si>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</si>
  <si>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</si>
  <si>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</si>
  <si>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</si>
  <si>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</si>
  <si>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</si>
  <si>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</si>
  <si>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</si>
  <si>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</si>
  <si>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</si>
  <si>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</si>
  <si>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</si>
  <si>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</si>
  <si>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</si>
  <si>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</si>
  <si>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</si>
  <si>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</si>
  <si>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</si>
  <si>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</si>
  <si>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</si>
  <si>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</si>
  <si>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</si>
  <si>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</si>
  <si>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</si>
  <si>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</si>
  <si>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</si>
  <si>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</si>
  <si>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</si>
  <si>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</si>
  <si>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</si>
  <si>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</si>
  <si>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</si>
  <si>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</si>
  <si>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</si>
  <si>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</si>
  <si>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</si>
  <si>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</si>
  <si>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</si>
  <si>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</si>
  <si>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</si>
  <si>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13/03/21 - VENCIMENTO 19/03/21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</si>
</sst>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106516</v>
      </c>
      <c r="C7" s="47">
        <f t="shared" si="0"/>
        <v>90224</v>
      </c>
      <c r="D7" s="47">
        <f t="shared" si="0"/>
        <v>134123</v>
      </c>
      <c r="E7" s="47">
        <f t="shared" si="0"/>
        <v>62039</v>
      </c>
      <c r="F7" s="47">
        <f t="shared" si="0"/>
        <v>87561</v>
      </c>
      <c r="G7" s="47">
        <f t="shared" si="0"/>
        <v>101571</v>
      </c>
      <c r="H7" s="47">
        <f t="shared" si="0"/>
        <v>114803</v>
      </c>
      <c r="I7" s="47">
        <f t="shared" si="0"/>
        <v>128283</v>
      </c>
      <c r="J7" s="47">
        <f t="shared" si="0"/>
        <v>28343</v>
      </c>
      <c r="K7" s="47">
        <f t="shared" si="0"/>
        <v>853463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7683</v>
      </c>
      <c r="C8" s="45">
        <f t="shared" si="1"/>
        <v>7655</v>
      </c>
      <c r="D8" s="45">
        <f t="shared" si="1"/>
        <v>9247</v>
      </c>
      <c r="E8" s="45">
        <f t="shared" si="1"/>
        <v>4845</v>
      </c>
      <c r="F8" s="45">
        <f t="shared" si="1"/>
        <v>6039</v>
      </c>
      <c r="G8" s="45">
        <f t="shared" si="1"/>
        <v>4189</v>
      </c>
      <c r="H8" s="45">
        <f t="shared" si="1"/>
        <v>4066</v>
      </c>
      <c r="I8" s="45">
        <f t="shared" si="1"/>
        <v>7418</v>
      </c>
      <c r="J8" s="45">
        <f t="shared" si="1"/>
        <v>855</v>
      </c>
      <c r="K8" s="38">
        <f>SUM(B8:J8)</f>
        <v>51997</v>
      </c>
      <c r="L8"/>
      <c r="M8"/>
      <c r="N8"/>
    </row>
    <row r="9" spans="1:14" ht="16.5" customHeight="1">
      <c r="A9" s="22" t="s">
        <v>35</v>
      </c>
      <c r="B9" s="45">
        <v>7674</v>
      </c>
      <c r="C9" s="45">
        <v>7653</v>
      </c>
      <c r="D9" s="45">
        <v>9244</v>
      </c>
      <c r="E9" s="45">
        <v>4829</v>
      </c>
      <c r="F9" s="45">
        <v>6035</v>
      </c>
      <c r="G9" s="45">
        <v>4189</v>
      </c>
      <c r="H9" s="45">
        <v>4066</v>
      </c>
      <c r="I9" s="45">
        <v>7409</v>
      </c>
      <c r="J9" s="45">
        <v>855</v>
      </c>
      <c r="K9" s="38">
        <f>SUM(B9:J9)</f>
        <v>51954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2</v>
      </c>
      <c r="D10" s="45">
        <v>3</v>
      </c>
      <c r="E10" s="45">
        <v>16</v>
      </c>
      <c r="F10" s="45">
        <v>4</v>
      </c>
      <c r="G10" s="45">
        <v>0</v>
      </c>
      <c r="H10" s="45">
        <v>0</v>
      </c>
      <c r="I10" s="45">
        <v>9</v>
      </c>
      <c r="J10" s="45">
        <v>0</v>
      </c>
      <c r="K10" s="38">
        <f>SUM(B10:J10)</f>
        <v>43</v>
      </c>
      <c r="L10"/>
      <c r="M10"/>
      <c r="N10"/>
    </row>
    <row r="11" spans="1:14" ht="16.5" customHeight="1">
      <c r="A11" s="44" t="s">
        <v>33</v>
      </c>
      <c r="B11" s="43">
        <v>98833</v>
      </c>
      <c r="C11" s="43">
        <v>82569</v>
      </c>
      <c r="D11" s="43">
        <v>124876</v>
      </c>
      <c r="E11" s="43">
        <v>57194</v>
      </c>
      <c r="F11" s="43">
        <v>81522</v>
      </c>
      <c r="G11" s="43">
        <v>97382</v>
      </c>
      <c r="H11" s="43">
        <v>110737</v>
      </c>
      <c r="I11" s="43">
        <v>120865</v>
      </c>
      <c r="J11" s="43">
        <v>27488</v>
      </c>
      <c r="K11" s="38">
        <f>SUM(B11:J11)</f>
        <v>801466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1.802872332902417</v>
      </c>
      <c r="C15" s="39">
        <v>1.789797869582638</v>
      </c>
      <c r="D15" s="39">
        <v>1.40969923963411</v>
      </c>
      <c r="E15" s="39">
        <v>1.817128181811535</v>
      </c>
      <c r="F15" s="39">
        <v>1.551082454857131</v>
      </c>
      <c r="G15" s="39">
        <v>1.502155580793547</v>
      </c>
      <c r="H15" s="39">
        <v>1.493472658799594</v>
      </c>
      <c r="I15" s="39">
        <v>1.632817561713495</v>
      </c>
      <c r="J15" s="39">
        <v>1.744487933520287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662804.1499999999</v>
      </c>
      <c r="C17" s="36">
        <f aca="true" t="shared" si="2" ref="C17:J17">C18+C19+C20+C21+C22+C23+C24</f>
        <v>616251.1799999999</v>
      </c>
      <c r="D17" s="36">
        <f t="shared" si="2"/>
        <v>784746.3</v>
      </c>
      <c r="E17" s="36">
        <f t="shared" si="2"/>
        <v>414051.91000000003</v>
      </c>
      <c r="F17" s="36">
        <f t="shared" si="2"/>
        <v>524438.0199999999</v>
      </c>
      <c r="G17" s="36">
        <f t="shared" si="2"/>
        <v>592782.4099999999</v>
      </c>
      <c r="H17" s="36">
        <f t="shared" si="2"/>
        <v>527780.2299999999</v>
      </c>
      <c r="I17" s="36">
        <f t="shared" si="2"/>
        <v>670626.8399999999</v>
      </c>
      <c r="J17" s="36">
        <f t="shared" si="2"/>
        <v>168799.23000000004</v>
      </c>
      <c r="K17" s="36">
        <f aca="true" t="shared" si="3" ref="K17:K24">SUM(B17:J17)</f>
        <v>4962280.27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357531.61</v>
      </c>
      <c r="C18" s="30">
        <f t="shared" si="4"/>
        <v>332439.35</v>
      </c>
      <c r="D18" s="30">
        <f t="shared" si="4"/>
        <v>547423.02</v>
      </c>
      <c r="E18" s="30">
        <f t="shared" si="4"/>
        <v>220449.38</v>
      </c>
      <c r="F18" s="30">
        <f t="shared" si="4"/>
        <v>329036.73</v>
      </c>
      <c r="G18" s="30">
        <f t="shared" si="4"/>
        <v>385919.01</v>
      </c>
      <c r="H18" s="30">
        <f t="shared" si="4"/>
        <v>347703.85</v>
      </c>
      <c r="I18" s="30">
        <f t="shared" si="4"/>
        <v>392199.62</v>
      </c>
      <c r="J18" s="30">
        <f t="shared" si="4"/>
        <v>98177.32</v>
      </c>
      <c r="K18" s="30">
        <f t="shared" si="3"/>
        <v>3010879.8899999997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287052.24</v>
      </c>
      <c r="C19" s="30">
        <f t="shared" si="5"/>
        <v>262559.89</v>
      </c>
      <c r="D19" s="30">
        <f t="shared" si="5"/>
        <v>224278.8</v>
      </c>
      <c r="E19" s="30">
        <f t="shared" si="5"/>
        <v>180135.4</v>
      </c>
      <c r="F19" s="30">
        <f t="shared" si="5"/>
        <v>181326.37</v>
      </c>
      <c r="G19" s="30">
        <f t="shared" si="5"/>
        <v>193791.38</v>
      </c>
      <c r="H19" s="30">
        <f t="shared" si="5"/>
        <v>171582.34</v>
      </c>
      <c r="I19" s="30">
        <f t="shared" si="5"/>
        <v>248190.81</v>
      </c>
      <c r="J19" s="30">
        <f t="shared" si="5"/>
        <v>73091.83</v>
      </c>
      <c r="K19" s="30">
        <f t="shared" si="3"/>
        <v>1822009.0600000003</v>
      </c>
      <c r="L19"/>
      <c r="M19"/>
      <c r="N19"/>
    </row>
    <row r="20" spans="1:14" ht="16.5" customHeight="1">
      <c r="A20" s="18" t="s">
        <v>28</v>
      </c>
      <c r="B20" s="30">
        <v>16879.07</v>
      </c>
      <c r="C20" s="30">
        <v>18569.48</v>
      </c>
      <c r="D20" s="30">
        <v>13601.17</v>
      </c>
      <c r="E20" s="30">
        <v>12696.2</v>
      </c>
      <c r="F20" s="30">
        <v>15823.37</v>
      </c>
      <c r="G20" s="30">
        <v>12497.85</v>
      </c>
      <c r="H20" s="30">
        <v>15555.94</v>
      </c>
      <c r="I20" s="30">
        <v>27553.95</v>
      </c>
      <c r="J20" s="30">
        <v>5735.07</v>
      </c>
      <c r="K20" s="30">
        <f t="shared" si="3"/>
        <v>138912.1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-570.3</v>
      </c>
      <c r="F23" s="30">
        <v>0</v>
      </c>
      <c r="G23" s="30">
        <v>-767.06</v>
      </c>
      <c r="H23" s="30">
        <v>0</v>
      </c>
      <c r="I23" s="30">
        <v>0</v>
      </c>
      <c r="J23" s="30">
        <v>0</v>
      </c>
      <c r="K23" s="30">
        <f t="shared" si="3"/>
        <v>-1337.36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-33765.6</v>
      </c>
      <c r="C27" s="30">
        <f t="shared" si="6"/>
        <v>-33673.2</v>
      </c>
      <c r="D27" s="30">
        <f t="shared" si="6"/>
        <v>-59170.2</v>
      </c>
      <c r="E27" s="30">
        <f t="shared" si="6"/>
        <v>-21247.6</v>
      </c>
      <c r="F27" s="30">
        <f t="shared" si="6"/>
        <v>-26554</v>
      </c>
      <c r="G27" s="30">
        <f t="shared" si="6"/>
        <v>-18431.6</v>
      </c>
      <c r="H27" s="30">
        <f t="shared" si="6"/>
        <v>-17890.4</v>
      </c>
      <c r="I27" s="30">
        <f t="shared" si="6"/>
        <v>-32599.6</v>
      </c>
      <c r="J27" s="30">
        <f t="shared" si="6"/>
        <v>-9116.67</v>
      </c>
      <c r="K27" s="30">
        <f aca="true" t="shared" si="7" ref="K27:K35">SUM(B27:J27)</f>
        <v>-252448.87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-33765.6</v>
      </c>
      <c r="C28" s="30">
        <f t="shared" si="8"/>
        <v>-33673.2</v>
      </c>
      <c r="D28" s="30">
        <f t="shared" si="8"/>
        <v>-40673.6</v>
      </c>
      <c r="E28" s="30">
        <f t="shared" si="8"/>
        <v>-21247.6</v>
      </c>
      <c r="F28" s="30">
        <f t="shared" si="8"/>
        <v>-26554</v>
      </c>
      <c r="G28" s="30">
        <f t="shared" si="8"/>
        <v>-18431.6</v>
      </c>
      <c r="H28" s="30">
        <f t="shared" si="8"/>
        <v>-17890.4</v>
      </c>
      <c r="I28" s="30">
        <f t="shared" si="8"/>
        <v>-32599.6</v>
      </c>
      <c r="J28" s="30">
        <f t="shared" si="8"/>
        <v>-3762</v>
      </c>
      <c r="K28" s="30">
        <f t="shared" si="7"/>
        <v>-228597.6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-33765.6</v>
      </c>
      <c r="C29" s="30">
        <f aca="true" t="shared" si="9" ref="C29:J29">-ROUND((C9)*$E$3,2)</f>
        <v>-33673.2</v>
      </c>
      <c r="D29" s="30">
        <f t="shared" si="9"/>
        <v>-40673.6</v>
      </c>
      <c r="E29" s="30">
        <f t="shared" si="9"/>
        <v>-21247.6</v>
      </c>
      <c r="F29" s="30">
        <f t="shared" si="9"/>
        <v>-26554</v>
      </c>
      <c r="G29" s="30">
        <f t="shared" si="9"/>
        <v>-18431.6</v>
      </c>
      <c r="H29" s="30">
        <f t="shared" si="9"/>
        <v>-17890.4</v>
      </c>
      <c r="I29" s="30">
        <f t="shared" si="9"/>
        <v>-32599.6</v>
      </c>
      <c r="J29" s="30">
        <f t="shared" si="9"/>
        <v>-3762</v>
      </c>
      <c r="K29" s="30">
        <f t="shared" si="7"/>
        <v>-228597.6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629038.5499999999</v>
      </c>
      <c r="C47" s="27">
        <f aca="true" t="shared" si="11" ref="C47:J47">IF(C17+C27+C48&lt;0,0,C17+C27+C48)</f>
        <v>582577.98</v>
      </c>
      <c r="D47" s="27">
        <f t="shared" si="11"/>
        <v>725576.1000000001</v>
      </c>
      <c r="E47" s="27">
        <f t="shared" si="11"/>
        <v>392804.31000000006</v>
      </c>
      <c r="F47" s="27">
        <f t="shared" si="11"/>
        <v>497884.0199999999</v>
      </c>
      <c r="G47" s="27">
        <f t="shared" si="11"/>
        <v>574350.8099999999</v>
      </c>
      <c r="H47" s="27">
        <f t="shared" si="11"/>
        <v>509889.82999999984</v>
      </c>
      <c r="I47" s="27">
        <f t="shared" si="11"/>
        <v>638027.2399999999</v>
      </c>
      <c r="J47" s="27">
        <f t="shared" si="11"/>
        <v>159682.56000000003</v>
      </c>
      <c r="K47" s="20">
        <f>SUM(B47:J47)</f>
        <v>4709831.399999999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629038.5399999999</v>
      </c>
      <c r="C53" s="10">
        <f t="shared" si="13"/>
        <v>582577.98</v>
      </c>
      <c r="D53" s="10">
        <f t="shared" si="13"/>
        <v>725576.1</v>
      </c>
      <c r="E53" s="10">
        <f t="shared" si="13"/>
        <v>392804.31</v>
      </c>
      <c r="F53" s="10">
        <f t="shared" si="13"/>
        <v>497884.01</v>
      </c>
      <c r="G53" s="10">
        <f t="shared" si="13"/>
        <v>574350.82</v>
      </c>
      <c r="H53" s="10">
        <f t="shared" si="13"/>
        <v>509889.82</v>
      </c>
      <c r="I53" s="10">
        <f>SUM(I54:I66)</f>
        <v>638027.23</v>
      </c>
      <c r="J53" s="10">
        <f t="shared" si="13"/>
        <v>159682.56</v>
      </c>
      <c r="K53" s="5">
        <f>SUM(K54:K66)</f>
        <v>4709831.369999999</v>
      </c>
      <c r="L53" s="9"/>
    </row>
    <row r="54" spans="1:11" ht="16.5" customHeight="1">
      <c r="A54" s="7" t="s">
        <v>60</v>
      </c>
      <c r="B54" s="8">
        <v>549528.07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549528.07</v>
      </c>
    </row>
    <row r="55" spans="1:11" ht="16.5" customHeight="1">
      <c r="A55" s="7" t="s">
        <v>61</v>
      </c>
      <c r="B55" s="8">
        <v>79510.47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79510.47</v>
      </c>
    </row>
    <row r="56" spans="1:11" ht="16.5" customHeight="1">
      <c r="A56" s="7" t="s">
        <v>4</v>
      </c>
      <c r="B56" s="6">
        <v>0</v>
      </c>
      <c r="C56" s="8">
        <v>582577.98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582577.98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725576.1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725576.1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392804.31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392804.31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497884.01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497884.01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574350.82</v>
      </c>
      <c r="H60" s="6">
        <v>0</v>
      </c>
      <c r="I60" s="6">
        <v>0</v>
      </c>
      <c r="J60" s="6">
        <v>0</v>
      </c>
      <c r="K60" s="5">
        <f t="shared" si="14"/>
        <v>574350.82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509889.82</v>
      </c>
      <c r="I61" s="6">
        <v>0</v>
      </c>
      <c r="J61" s="6">
        <v>0</v>
      </c>
      <c r="K61" s="5">
        <f t="shared" si="14"/>
        <v>509889.82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230646.84</v>
      </c>
      <c r="J63" s="6">
        <v>0</v>
      </c>
      <c r="K63" s="5">
        <f t="shared" si="14"/>
        <v>230646.84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407380.39</v>
      </c>
      <c r="J64" s="6">
        <v>0</v>
      </c>
      <c r="K64" s="5">
        <f t="shared" si="14"/>
        <v>407380.39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159682.56</v>
      </c>
      <c r="K65" s="5">
        <f t="shared" si="14"/>
        <v>159682.56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2021-03-18T20:27:42Z</dcterms:modified>
  <cp:category/>
  <cp:version/>
  <cp:contentType/>
  <cp:contentStatus/>
</cp:coreProperties>
</file>