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<sst xmlns="http://schemas.openxmlformats.org/spreadsheetml/2006/main" count="74" uniqueCount="73">
  <si>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</si>
  <si>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</si>
  <si>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</si>
  <si>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</si>
  <si>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</si>
  <si>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</si>
  <si>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</si>
  <si>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</si>
  <si>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</si>
  <si>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</si>
  <si>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</si>
  <si>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</si>
  <si>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</si>
  <si>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</si>
  <si>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</si>
  <si>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</si>
  <si>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</si>
  <si>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</si>
  <si>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</si>
  <si>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</si>
  <si>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</si>
  <si>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</si>
  <si>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</si>
  <si>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</si>
  <si>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</si>
  <si>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</si>
  <si>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</si>
  <si>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</si>
  <si>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</si>
  <si>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</si>
  <si>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</si>
  <si>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</si>
  <si>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</si>
  <si>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</si>
  <si>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</si>
  <si>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</si>
  <si>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</si>
  <si>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</si>
  <si>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</si>
  <si>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</si>
  <si>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</si>
  <si>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</si>
  <si>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</si>
  <si>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</si>
  <si>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</si>
  <si>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</si>
  <si>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</si>
  <si>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</si>
  <si>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</si>
  <si>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</si>
  <si>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</si>
  <si>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</si>
  <si>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</si>
  <si>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</si>
  <si>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</si>
  <si>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</si>
  <si>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</si>
  <si>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</si>
  <si>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</si>
  <si>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</si>
  <si>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</si>
  <si>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</si>
  <si>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</si>
  <si>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</si>
  <si>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</si>
  <si>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</si>
  <si>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</si>
  <si>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</si>
  <si>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</si>
  <si>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</si>
  <si>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</si>
  <si>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</si>
  <si>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10/03/21 - VENCIMENTO 17/03/21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</si>
</sst>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B39">
      <selection activeCell="J63" sqref="J6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212950</v>
      </c>
      <c r="C7" s="47">
        <f t="shared" si="0"/>
        <v>179718</v>
      </c>
      <c r="D7" s="47">
        <f t="shared" si="0"/>
        <v>242522</v>
      </c>
      <c r="E7" s="47">
        <f t="shared" si="0"/>
        <v>126086</v>
      </c>
      <c r="F7" s="47">
        <f t="shared" si="0"/>
        <v>152973</v>
      </c>
      <c r="G7" s="47">
        <f t="shared" si="0"/>
        <v>169257</v>
      </c>
      <c r="H7" s="47">
        <f t="shared" si="0"/>
        <v>190019</v>
      </c>
      <c r="I7" s="47">
        <f t="shared" si="0"/>
        <v>239138</v>
      </c>
      <c r="J7" s="47">
        <f t="shared" si="0"/>
        <v>70406</v>
      </c>
      <c r="K7" s="47">
        <f t="shared" si="0"/>
        <v>1583069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12442</v>
      </c>
      <c r="C8" s="45">
        <f t="shared" si="1"/>
        <v>11092</v>
      </c>
      <c r="D8" s="45">
        <f t="shared" si="1"/>
        <v>12922</v>
      </c>
      <c r="E8" s="45">
        <f t="shared" si="1"/>
        <v>7771</v>
      </c>
      <c r="F8" s="45">
        <f t="shared" si="1"/>
        <v>9711</v>
      </c>
      <c r="G8" s="45">
        <f t="shared" si="1"/>
        <v>6066</v>
      </c>
      <c r="H8" s="45">
        <f t="shared" si="1"/>
        <v>5148</v>
      </c>
      <c r="I8" s="45">
        <f t="shared" si="1"/>
        <v>12228</v>
      </c>
      <c r="J8" s="45">
        <f t="shared" si="1"/>
        <v>1945</v>
      </c>
      <c r="K8" s="38">
        <f>SUM(B8:J8)</f>
        <v>79325</v>
      </c>
      <c r="L8"/>
      <c r="M8"/>
      <c r="N8"/>
    </row>
    <row r="9" spans="1:14" ht="16.5" customHeight="1">
      <c r="A9" s="22" t="s">
        <v>35</v>
      </c>
      <c r="B9" s="45">
        <v>12426</v>
      </c>
      <c r="C9" s="45">
        <v>11092</v>
      </c>
      <c r="D9" s="45">
        <v>12919</v>
      </c>
      <c r="E9" s="45">
        <v>7737</v>
      </c>
      <c r="F9" s="45">
        <v>9699</v>
      </c>
      <c r="G9" s="45">
        <v>6064</v>
      </c>
      <c r="H9" s="45">
        <v>5148</v>
      </c>
      <c r="I9" s="45">
        <v>12204</v>
      </c>
      <c r="J9" s="45">
        <v>1945</v>
      </c>
      <c r="K9" s="38">
        <f>SUM(B9:J9)</f>
        <v>79234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0</v>
      </c>
      <c r="D10" s="45">
        <v>3</v>
      </c>
      <c r="E10" s="45">
        <v>34</v>
      </c>
      <c r="F10" s="45">
        <v>12</v>
      </c>
      <c r="G10" s="45">
        <v>2</v>
      </c>
      <c r="H10" s="45">
        <v>0</v>
      </c>
      <c r="I10" s="45">
        <v>24</v>
      </c>
      <c r="J10" s="45">
        <v>0</v>
      </c>
      <c r="K10" s="38">
        <f>SUM(B10:J10)</f>
        <v>91</v>
      </c>
      <c r="L10"/>
      <c r="M10"/>
      <c r="N10"/>
    </row>
    <row r="11" spans="1:14" ht="16.5" customHeight="1">
      <c r="A11" s="44" t="s">
        <v>33</v>
      </c>
      <c r="B11" s="43">
        <v>200508</v>
      </c>
      <c r="C11" s="43">
        <v>168626</v>
      </c>
      <c r="D11" s="43">
        <v>229600</v>
      </c>
      <c r="E11" s="43">
        <v>118315</v>
      </c>
      <c r="F11" s="43">
        <v>143262</v>
      </c>
      <c r="G11" s="43">
        <v>163191</v>
      </c>
      <c r="H11" s="43">
        <v>184871</v>
      </c>
      <c r="I11" s="43">
        <v>226910</v>
      </c>
      <c r="J11" s="43">
        <v>68461</v>
      </c>
      <c r="K11" s="38">
        <f>SUM(B11:J11)</f>
        <v>1503744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1.75440285331773</v>
      </c>
      <c r="C15" s="39">
        <v>1.78390175090684</v>
      </c>
      <c r="D15" s="39">
        <v>1.426479942235109</v>
      </c>
      <c r="E15" s="39">
        <v>1.866602143370111</v>
      </c>
      <c r="F15" s="39">
        <v>1.536963346526169</v>
      </c>
      <c r="G15" s="39">
        <v>1.490357173379518</v>
      </c>
      <c r="H15" s="39">
        <v>1.490004551057172</v>
      </c>
      <c r="I15" s="39">
        <v>1.606221914341054</v>
      </c>
      <c r="J15" s="39">
        <v>1.796479826997471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1285595.4899999998</v>
      </c>
      <c r="C17" s="36">
        <f aca="true" t="shared" si="2" ref="C17:J17">C18+C19+C20+C21+C22+C23+C24</f>
        <v>1205616.23</v>
      </c>
      <c r="D17" s="36">
        <f t="shared" si="2"/>
        <v>1431626.12</v>
      </c>
      <c r="E17" s="36">
        <f t="shared" si="2"/>
        <v>857955.0199999999</v>
      </c>
      <c r="F17" s="36">
        <f t="shared" si="2"/>
        <v>902089.0399999999</v>
      </c>
      <c r="G17" s="36">
        <f t="shared" si="2"/>
        <v>977601.13</v>
      </c>
      <c r="H17" s="36">
        <f t="shared" si="2"/>
        <v>871197.2300000001</v>
      </c>
      <c r="I17" s="36">
        <f t="shared" si="2"/>
        <v>1217477.16</v>
      </c>
      <c r="J17" s="36">
        <f t="shared" si="2"/>
        <v>440024</v>
      </c>
      <c r="K17" s="36">
        <f aca="true" t="shared" si="3" ref="K17:K24">SUM(B17:J17)</f>
        <v>9189181.42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714787.97</v>
      </c>
      <c r="C18" s="30">
        <f t="shared" si="4"/>
        <v>662188.94</v>
      </c>
      <c r="D18" s="30">
        <f t="shared" si="4"/>
        <v>989853.54</v>
      </c>
      <c r="E18" s="30">
        <f t="shared" si="4"/>
        <v>448033.99</v>
      </c>
      <c r="F18" s="30">
        <f t="shared" si="4"/>
        <v>574841.94</v>
      </c>
      <c r="G18" s="30">
        <f t="shared" si="4"/>
        <v>643091.97</v>
      </c>
      <c r="H18" s="30">
        <f t="shared" si="4"/>
        <v>575510.55</v>
      </c>
      <c r="I18" s="30">
        <f t="shared" si="4"/>
        <v>731116.61</v>
      </c>
      <c r="J18" s="30">
        <f t="shared" si="4"/>
        <v>243879.34</v>
      </c>
      <c r="K18" s="30">
        <f t="shared" si="3"/>
        <v>5583304.850000001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539238.08</v>
      </c>
      <c r="C19" s="30">
        <f t="shared" si="5"/>
        <v>519091.07</v>
      </c>
      <c r="D19" s="30">
        <f t="shared" si="5"/>
        <v>422152.68</v>
      </c>
      <c r="E19" s="30">
        <f t="shared" si="5"/>
        <v>388267.22</v>
      </c>
      <c r="F19" s="30">
        <f t="shared" si="5"/>
        <v>308669.05</v>
      </c>
      <c r="G19" s="30">
        <f t="shared" si="5"/>
        <v>315344.76</v>
      </c>
      <c r="H19" s="30">
        <f t="shared" si="5"/>
        <v>282002.79</v>
      </c>
      <c r="I19" s="30">
        <f t="shared" si="5"/>
        <v>443218.91</v>
      </c>
      <c r="J19" s="30">
        <f t="shared" si="5"/>
        <v>194244.97</v>
      </c>
      <c r="K19" s="30">
        <f t="shared" si="3"/>
        <v>3412229.53</v>
      </c>
      <c r="L19"/>
      <c r="M19"/>
      <c r="N19"/>
    </row>
    <row r="20" spans="1:14" ht="16.5" customHeight="1">
      <c r="A20" s="18" t="s">
        <v>28</v>
      </c>
      <c r="B20" s="30">
        <v>30228.21</v>
      </c>
      <c r="C20" s="30">
        <v>21653.76</v>
      </c>
      <c r="D20" s="30">
        <v>20176.59</v>
      </c>
      <c r="E20" s="30">
        <v>20312.58</v>
      </c>
      <c r="F20" s="30">
        <v>20326.5</v>
      </c>
      <c r="G20" s="30">
        <v>18699.81</v>
      </c>
      <c r="H20" s="30">
        <v>20745.79</v>
      </c>
      <c r="I20" s="30">
        <v>40459.18</v>
      </c>
      <c r="J20" s="30">
        <v>10104.68</v>
      </c>
      <c r="K20" s="30">
        <f t="shared" si="3"/>
        <v>202707.1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-876.64</v>
      </c>
      <c r="H23" s="30">
        <v>0</v>
      </c>
      <c r="I23" s="30">
        <v>0</v>
      </c>
      <c r="J23" s="30">
        <v>0</v>
      </c>
      <c r="K23" s="30">
        <f t="shared" si="3"/>
        <v>-876.64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-108900.88</v>
      </c>
      <c r="C27" s="30">
        <f t="shared" si="6"/>
        <v>-51454.600000000006</v>
      </c>
      <c r="D27" s="30">
        <f t="shared" si="6"/>
        <v>-88542.69999999998</v>
      </c>
      <c r="E27" s="30">
        <f t="shared" si="6"/>
        <v>-89476.44</v>
      </c>
      <c r="F27" s="30">
        <f t="shared" si="6"/>
        <v>-42675.6</v>
      </c>
      <c r="G27" s="30">
        <f t="shared" si="6"/>
        <v>-87439.92</v>
      </c>
      <c r="H27" s="30">
        <f t="shared" si="6"/>
        <v>-35224.67</v>
      </c>
      <c r="I27" s="30">
        <f t="shared" si="6"/>
        <v>-73319.25</v>
      </c>
      <c r="J27" s="30">
        <f t="shared" si="6"/>
        <v>-19966.03</v>
      </c>
      <c r="K27" s="30">
        <f aca="true" t="shared" si="7" ref="K27:K35">SUM(B27:J27)</f>
        <v>-597000.09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-108900.88</v>
      </c>
      <c r="C28" s="30">
        <f t="shared" si="8"/>
        <v>-51454.600000000006</v>
      </c>
      <c r="D28" s="30">
        <f t="shared" si="8"/>
        <v>-70046.09999999999</v>
      </c>
      <c r="E28" s="30">
        <f t="shared" si="8"/>
        <v>-89476.44</v>
      </c>
      <c r="F28" s="30">
        <f t="shared" si="8"/>
        <v>-42675.6</v>
      </c>
      <c r="G28" s="30">
        <f t="shared" si="8"/>
        <v>-87439.92</v>
      </c>
      <c r="H28" s="30">
        <f t="shared" si="8"/>
        <v>-35224.67</v>
      </c>
      <c r="I28" s="30">
        <f t="shared" si="8"/>
        <v>-73319.25</v>
      </c>
      <c r="J28" s="30">
        <f t="shared" si="8"/>
        <v>-14611.36</v>
      </c>
      <c r="K28" s="30">
        <f t="shared" si="7"/>
        <v>-573148.82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-54674.4</v>
      </c>
      <c r="C29" s="30">
        <f aca="true" t="shared" si="9" ref="C29:J29">-ROUND((C9)*$E$3,2)</f>
        <v>-48804.8</v>
      </c>
      <c r="D29" s="30">
        <f t="shared" si="9"/>
        <v>-56843.6</v>
      </c>
      <c r="E29" s="30">
        <f t="shared" si="9"/>
        <v>-34042.8</v>
      </c>
      <c r="F29" s="30">
        <f t="shared" si="9"/>
        <v>-42675.6</v>
      </c>
      <c r="G29" s="30">
        <f t="shared" si="9"/>
        <v>-26681.6</v>
      </c>
      <c r="H29" s="30">
        <f t="shared" si="9"/>
        <v>-22651.2</v>
      </c>
      <c r="I29" s="30">
        <f t="shared" si="9"/>
        <v>-53697.6</v>
      </c>
      <c r="J29" s="30">
        <f t="shared" si="9"/>
        <v>-8558</v>
      </c>
      <c r="K29" s="30">
        <f t="shared" si="7"/>
        <v>-348629.60000000003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-985.6</v>
      </c>
      <c r="C31" s="30">
        <v>-92.4</v>
      </c>
      <c r="D31" s="30">
        <v>-369.6</v>
      </c>
      <c r="E31" s="30">
        <v>-422.4</v>
      </c>
      <c r="F31" s="26">
        <v>0</v>
      </c>
      <c r="G31" s="30">
        <v>-616</v>
      </c>
      <c r="H31" s="30">
        <v>-115.83</v>
      </c>
      <c r="I31" s="30">
        <v>-180.76</v>
      </c>
      <c r="J31" s="30">
        <v>-55.77</v>
      </c>
      <c r="K31" s="30">
        <f t="shared" si="7"/>
        <v>-2838.36</v>
      </c>
      <c r="L31"/>
      <c r="M31"/>
      <c r="N31"/>
    </row>
    <row r="32" spans="1:14" ht="16.5" customHeight="1">
      <c r="A32" s="25" t="s">
        <v>21</v>
      </c>
      <c r="B32" s="30">
        <v>-53240.88</v>
      </c>
      <c r="C32" s="30">
        <v>-2557.4</v>
      </c>
      <c r="D32" s="30">
        <v>-12832.9</v>
      </c>
      <c r="E32" s="30">
        <v>-55011.24</v>
      </c>
      <c r="F32" s="26">
        <v>0</v>
      </c>
      <c r="G32" s="30">
        <v>-60142.32</v>
      </c>
      <c r="H32" s="30">
        <v>-12457.64</v>
      </c>
      <c r="I32" s="30">
        <v>-19440.89</v>
      </c>
      <c r="J32" s="30">
        <v>-5997.59</v>
      </c>
      <c r="K32" s="30">
        <f t="shared" si="7"/>
        <v>-221680.86000000002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1176694.6099999999</v>
      </c>
      <c r="C47" s="27">
        <f aca="true" t="shared" si="11" ref="C47:J47">IF(C17+C27+C48&lt;0,0,C17+C27+C48)</f>
        <v>1154161.63</v>
      </c>
      <c r="D47" s="27">
        <f t="shared" si="11"/>
        <v>1343083.4200000002</v>
      </c>
      <c r="E47" s="27">
        <f t="shared" si="11"/>
        <v>768478.5799999998</v>
      </c>
      <c r="F47" s="27">
        <f t="shared" si="11"/>
        <v>859413.44</v>
      </c>
      <c r="G47" s="27">
        <f t="shared" si="11"/>
        <v>890161.21</v>
      </c>
      <c r="H47" s="27">
        <f t="shared" si="11"/>
        <v>835972.56</v>
      </c>
      <c r="I47" s="27">
        <f t="shared" si="11"/>
        <v>1144157.91</v>
      </c>
      <c r="J47" s="27">
        <f t="shared" si="11"/>
        <v>420057.97</v>
      </c>
      <c r="K47" s="20">
        <f>SUM(B47:J47)</f>
        <v>8592181.33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1176694.6199999999</v>
      </c>
      <c r="C53" s="10">
        <f t="shared" si="13"/>
        <v>1154161.63</v>
      </c>
      <c r="D53" s="10">
        <f t="shared" si="13"/>
        <v>1343083.42</v>
      </c>
      <c r="E53" s="10">
        <f t="shared" si="13"/>
        <v>768478.58</v>
      </c>
      <c r="F53" s="10">
        <f t="shared" si="13"/>
        <v>859413.44</v>
      </c>
      <c r="G53" s="10">
        <f t="shared" si="13"/>
        <v>890161.22</v>
      </c>
      <c r="H53" s="10">
        <f t="shared" si="13"/>
        <v>835972.56</v>
      </c>
      <c r="I53" s="10">
        <f>SUM(I54:I66)</f>
        <v>1144157.91</v>
      </c>
      <c r="J53" s="10">
        <f t="shared" si="13"/>
        <v>420057.98</v>
      </c>
      <c r="K53" s="5">
        <f>SUM(K54:K66)</f>
        <v>8592181.36</v>
      </c>
      <c r="L53" s="9"/>
    </row>
    <row r="54" spans="1:11" ht="16.5" customHeight="1">
      <c r="A54" s="7" t="s">
        <v>60</v>
      </c>
      <c r="B54" s="8">
        <v>1028666.44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1028666.44</v>
      </c>
    </row>
    <row r="55" spans="1:11" ht="16.5" customHeight="1">
      <c r="A55" s="7" t="s">
        <v>61</v>
      </c>
      <c r="B55" s="8">
        <v>148028.18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148028.18</v>
      </c>
    </row>
    <row r="56" spans="1:11" ht="16.5" customHeight="1">
      <c r="A56" s="7" t="s">
        <v>4</v>
      </c>
      <c r="B56" s="6">
        <v>0</v>
      </c>
      <c r="C56" s="8">
        <v>1154161.63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1154161.63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1343083.42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1343083.42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768478.58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768478.58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859413.44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859413.44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890161.22</v>
      </c>
      <c r="H60" s="6">
        <v>0</v>
      </c>
      <c r="I60" s="6">
        <v>0</v>
      </c>
      <c r="J60" s="6">
        <v>0</v>
      </c>
      <c r="K60" s="5">
        <f t="shared" si="14"/>
        <v>890161.22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835972.56</v>
      </c>
      <c r="I61" s="6">
        <v>0</v>
      </c>
      <c r="J61" s="6">
        <v>0</v>
      </c>
      <c r="K61" s="5">
        <f t="shared" si="14"/>
        <v>835972.56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420935.7</v>
      </c>
      <c r="J63" s="6">
        <v>0</v>
      </c>
      <c r="K63" s="5">
        <f t="shared" si="14"/>
        <v>420935.7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723222.21</v>
      </c>
      <c r="J64" s="6">
        <v>0</v>
      </c>
      <c r="K64" s="5">
        <f t="shared" si="14"/>
        <v>723222.21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420057.98</v>
      </c>
      <c r="K65" s="5">
        <f t="shared" si="14"/>
        <v>420057.98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2021-03-16T17:30:46Z</dcterms:modified>
  <cp:category/>
  <cp:version/>
  <cp:contentType/>
  <cp:contentStatus/>
</cp:coreProperties>
</file>