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<sst xmlns="http://schemas.openxmlformats.org/spreadsheetml/2006/main" count="74" uniqueCount="73">
  <si>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</si>
  <si>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</si>
  <si>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</si>
  <si>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</si>
  <si>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</si>
  <si>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</si>
  <si>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</si>
  <si>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</si>
  <si>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</si>
  <si>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</si>
  <si>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</si>
  <si>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</si>
  <si>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</si>
  <si>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</si>
  <si>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</si>
  <si>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</si>
  <si>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</si>
  <si>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</si>
  <si>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</si>
  <si>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</si>
  <si>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</si>
  <si>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</si>
  <si>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</si>
  <si>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</si>
  <si>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</si>
  <si>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</si>
  <si>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</si>
  <si>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</si>
  <si>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</si>
  <si>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</si>
  <si>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</si>
  <si>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</si>
  <si>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</si>
  <si>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</si>
  <si>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</si>
  <si>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</si>
  <si>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</si>
  <si>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</si>
  <si>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</si>
  <si>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</si>
  <si>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</si>
  <si>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</si>
  <si>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</si>
  <si>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</si>
  <si>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</si>
  <si>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</si>
  <si>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</si>
  <si>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</si>
  <si>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</si>
  <si>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</si>
  <si>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</si>
  <si>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</si>
  <si>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</si>
  <si>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</si>
  <si>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</si>
  <si>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</si>
  <si>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</si>
  <si>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</si>
  <si>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</si>
  <si>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</si>
  <si>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</si>
  <si>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</si>
  <si>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</si>
  <si>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</si>
  <si>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</si>
  <si>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</si>
  <si>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</si>
  <si>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</si>
  <si>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</si>
  <si>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</si>
  <si>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</si>
  <si>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</si>
  <si>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09/03/21 - VENCIMENTO 16/03/21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</si>
</sst>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210550</v>
      </c>
      <c r="C7" s="47">
        <f t="shared" si="0"/>
        <v>179698</v>
      </c>
      <c r="D7" s="47">
        <f t="shared" si="0"/>
        <v>241057</v>
      </c>
      <c r="E7" s="47">
        <f t="shared" si="0"/>
        <v>123626</v>
      </c>
      <c r="F7" s="47">
        <f t="shared" si="0"/>
        <v>150416</v>
      </c>
      <c r="G7" s="47">
        <f t="shared" si="0"/>
        <v>167490</v>
      </c>
      <c r="H7" s="47">
        <f t="shared" si="0"/>
        <v>190650</v>
      </c>
      <c r="I7" s="47">
        <f t="shared" si="0"/>
        <v>238587</v>
      </c>
      <c r="J7" s="47">
        <f t="shared" si="0"/>
        <v>70032</v>
      </c>
      <c r="K7" s="47">
        <f t="shared" si="0"/>
        <v>1572106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12726</v>
      </c>
      <c r="C8" s="45">
        <f t="shared" si="1"/>
        <v>11376</v>
      </c>
      <c r="D8" s="45">
        <f t="shared" si="1"/>
        <v>13350</v>
      </c>
      <c r="E8" s="45">
        <f t="shared" si="1"/>
        <v>7758</v>
      </c>
      <c r="F8" s="45">
        <f t="shared" si="1"/>
        <v>9672</v>
      </c>
      <c r="G8" s="45">
        <f t="shared" si="1"/>
        <v>6029</v>
      </c>
      <c r="H8" s="45">
        <f t="shared" si="1"/>
        <v>5308</v>
      </c>
      <c r="I8" s="45">
        <f t="shared" si="1"/>
        <v>12910</v>
      </c>
      <c r="J8" s="45">
        <f t="shared" si="1"/>
        <v>2046</v>
      </c>
      <c r="K8" s="38">
        <f>SUM(B8:J8)</f>
        <v>81175</v>
      </c>
      <c r="L8"/>
      <c r="M8"/>
      <c r="N8"/>
    </row>
    <row r="9" spans="1:14" ht="16.5" customHeight="1">
      <c r="A9" s="22" t="s">
        <v>35</v>
      </c>
      <c r="B9" s="45">
        <v>12713</v>
      </c>
      <c r="C9" s="45">
        <v>11374</v>
      </c>
      <c r="D9" s="45">
        <v>13348</v>
      </c>
      <c r="E9" s="45">
        <v>7738</v>
      </c>
      <c r="F9" s="45">
        <v>9664</v>
      </c>
      <c r="G9" s="45">
        <v>6026</v>
      </c>
      <c r="H9" s="45">
        <v>5308</v>
      </c>
      <c r="I9" s="45">
        <v>12889</v>
      </c>
      <c r="J9" s="45">
        <v>2046</v>
      </c>
      <c r="K9" s="38">
        <f>SUM(B9:J9)</f>
        <v>81106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2</v>
      </c>
      <c r="E10" s="45">
        <v>20</v>
      </c>
      <c r="F10" s="45">
        <v>8</v>
      </c>
      <c r="G10" s="45">
        <v>3</v>
      </c>
      <c r="H10" s="45">
        <v>0</v>
      </c>
      <c r="I10" s="45">
        <v>21</v>
      </c>
      <c r="J10" s="45">
        <v>0</v>
      </c>
      <c r="K10" s="38">
        <f>SUM(B10:J10)</f>
        <v>69</v>
      </c>
      <c r="L10"/>
      <c r="M10"/>
      <c r="N10"/>
    </row>
    <row r="11" spans="1:14" ht="16.5" customHeight="1">
      <c r="A11" s="44" t="s">
        <v>33</v>
      </c>
      <c r="B11" s="43">
        <v>197824</v>
      </c>
      <c r="C11" s="43">
        <v>168322</v>
      </c>
      <c r="D11" s="43">
        <v>227707</v>
      </c>
      <c r="E11" s="43">
        <v>115868</v>
      </c>
      <c r="F11" s="43">
        <v>140744</v>
      </c>
      <c r="G11" s="43">
        <v>161461</v>
      </c>
      <c r="H11" s="43">
        <v>185342</v>
      </c>
      <c r="I11" s="43">
        <v>225677</v>
      </c>
      <c r="J11" s="43">
        <v>67986</v>
      </c>
      <c r="K11" s="38">
        <f>SUM(B11:J11)</f>
        <v>1490931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1.760229383861311</v>
      </c>
      <c r="C15" s="39">
        <v>1.784118483058291</v>
      </c>
      <c r="D15" s="39">
        <v>1.434143082952486</v>
      </c>
      <c r="E15" s="39">
        <v>1.894199536233006</v>
      </c>
      <c r="F15" s="39">
        <v>1.559464330380907</v>
      </c>
      <c r="G15" s="39">
        <v>1.496851491709355</v>
      </c>
      <c r="H15" s="39">
        <v>1.492791586012941</v>
      </c>
      <c r="I15" s="39">
        <v>1.612227750911848</v>
      </c>
      <c r="J15" s="39">
        <v>1.805309302371847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1275529.08</v>
      </c>
      <c r="C17" s="36">
        <f aca="true" t="shared" si="2" ref="C17:J17">C18+C19+C20+C21+C22+C23+C24</f>
        <v>1205899.69</v>
      </c>
      <c r="D17" s="36">
        <f t="shared" si="2"/>
        <v>1431045.27</v>
      </c>
      <c r="E17" s="36">
        <f t="shared" si="2"/>
        <v>853461.1</v>
      </c>
      <c r="F17" s="36">
        <f t="shared" si="2"/>
        <v>899928.99</v>
      </c>
      <c r="G17" s="36">
        <f t="shared" si="2"/>
        <v>971546.77</v>
      </c>
      <c r="H17" s="36">
        <f t="shared" si="2"/>
        <v>875674.2399999999</v>
      </c>
      <c r="I17" s="36">
        <f t="shared" si="2"/>
        <v>1218847.47</v>
      </c>
      <c r="J17" s="36">
        <f t="shared" si="2"/>
        <v>439553.36</v>
      </c>
      <c r="K17" s="36">
        <f aca="true" t="shared" si="3" ref="K17:K24">SUM(B17:J17)</f>
        <v>9171485.97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706732.13</v>
      </c>
      <c r="C18" s="30">
        <f t="shared" si="4"/>
        <v>662115.25</v>
      </c>
      <c r="D18" s="30">
        <f t="shared" si="4"/>
        <v>983874.15</v>
      </c>
      <c r="E18" s="30">
        <f t="shared" si="4"/>
        <v>439292.63</v>
      </c>
      <c r="F18" s="30">
        <f t="shared" si="4"/>
        <v>565233.24</v>
      </c>
      <c r="G18" s="30">
        <f t="shared" si="4"/>
        <v>636378.26</v>
      </c>
      <c r="H18" s="30">
        <f t="shared" si="4"/>
        <v>577421.66</v>
      </c>
      <c r="I18" s="30">
        <f t="shared" si="4"/>
        <v>729432.04</v>
      </c>
      <c r="J18" s="30">
        <f t="shared" si="4"/>
        <v>242583.84</v>
      </c>
      <c r="K18" s="30">
        <f t="shared" si="3"/>
        <v>5543063.199999999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537278.53</v>
      </c>
      <c r="C19" s="30">
        <f t="shared" si="5"/>
        <v>519176.81</v>
      </c>
      <c r="D19" s="30">
        <f t="shared" si="5"/>
        <v>427142.16</v>
      </c>
      <c r="E19" s="30">
        <f t="shared" si="5"/>
        <v>392815.27</v>
      </c>
      <c r="F19" s="30">
        <f t="shared" si="5"/>
        <v>316227.84</v>
      </c>
      <c r="G19" s="30">
        <f t="shared" si="5"/>
        <v>316185.49</v>
      </c>
      <c r="H19" s="30">
        <f t="shared" si="5"/>
        <v>284548.54</v>
      </c>
      <c r="I19" s="30">
        <f t="shared" si="5"/>
        <v>446578.54</v>
      </c>
      <c r="J19" s="30">
        <f t="shared" si="5"/>
        <v>195355.02</v>
      </c>
      <c r="K19" s="30">
        <f t="shared" si="3"/>
        <v>3435308.1999999997</v>
      </c>
      <c r="L19"/>
      <c r="M19"/>
      <c r="N19"/>
    </row>
    <row r="20" spans="1:14" ht="16.5" customHeight="1">
      <c r="A20" s="18" t="s">
        <v>28</v>
      </c>
      <c r="B20" s="30">
        <v>30495.49</v>
      </c>
      <c r="C20" s="30">
        <v>21925.17</v>
      </c>
      <c r="D20" s="30">
        <v>20585.65</v>
      </c>
      <c r="E20" s="30">
        <v>20011.97</v>
      </c>
      <c r="F20" s="30">
        <v>20216.36</v>
      </c>
      <c r="G20" s="30">
        <v>18628.01</v>
      </c>
      <c r="H20" s="30">
        <v>20765.94</v>
      </c>
      <c r="I20" s="30">
        <v>40154.43</v>
      </c>
      <c r="J20" s="30">
        <v>9819.49</v>
      </c>
      <c r="K20" s="30">
        <f t="shared" si="3"/>
        <v>202602.50999999998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0</v>
      </c>
      <c r="E23" s="30">
        <v>0</v>
      </c>
      <c r="F23" s="30">
        <v>0</v>
      </c>
      <c r="G23" s="30">
        <v>-986.22</v>
      </c>
      <c r="H23" s="30">
        <v>0</v>
      </c>
      <c r="I23" s="30">
        <v>0</v>
      </c>
      <c r="J23" s="30">
        <v>0</v>
      </c>
      <c r="K23" s="30">
        <f t="shared" si="3"/>
        <v>-1304.52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-183458.38</v>
      </c>
      <c r="C27" s="30">
        <f t="shared" si="6"/>
        <v>-53679.5</v>
      </c>
      <c r="D27" s="30">
        <f t="shared" si="6"/>
        <v>-110872.72</v>
      </c>
      <c r="E27" s="30">
        <f t="shared" si="6"/>
        <v>-146833.3</v>
      </c>
      <c r="F27" s="30">
        <f t="shared" si="6"/>
        <v>-42521.6</v>
      </c>
      <c r="G27" s="30">
        <f t="shared" si="6"/>
        <v>-188972.34</v>
      </c>
      <c r="H27" s="30">
        <f t="shared" si="6"/>
        <v>-50290.8</v>
      </c>
      <c r="I27" s="30">
        <f t="shared" si="6"/>
        <v>-98746.26</v>
      </c>
      <c r="J27" s="30">
        <f t="shared" si="6"/>
        <v>-27324.92</v>
      </c>
      <c r="K27" s="30">
        <f aca="true" t="shared" si="7" ref="K27:K35">SUM(B27:J27)</f>
        <v>-902699.8200000001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-183458.38</v>
      </c>
      <c r="C28" s="30">
        <f t="shared" si="8"/>
        <v>-53679.5</v>
      </c>
      <c r="D28" s="30">
        <f t="shared" si="8"/>
        <v>-92376.12</v>
      </c>
      <c r="E28" s="30">
        <f t="shared" si="8"/>
        <v>-146833.3</v>
      </c>
      <c r="F28" s="30">
        <f t="shared" si="8"/>
        <v>-42521.6</v>
      </c>
      <c r="G28" s="30">
        <f t="shared" si="8"/>
        <v>-188972.34</v>
      </c>
      <c r="H28" s="30">
        <f t="shared" si="8"/>
        <v>-50290.8</v>
      </c>
      <c r="I28" s="30">
        <f t="shared" si="8"/>
        <v>-98746.26</v>
      </c>
      <c r="J28" s="30">
        <f t="shared" si="8"/>
        <v>-21970.25</v>
      </c>
      <c r="K28" s="30">
        <f t="shared" si="7"/>
        <v>-878848.55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-55937.2</v>
      </c>
      <c r="C29" s="30">
        <f aca="true" t="shared" si="9" ref="C29:J29">-ROUND((C9)*$E$3,2)</f>
        <v>-50045.6</v>
      </c>
      <c r="D29" s="30">
        <f t="shared" si="9"/>
        <v>-58731.2</v>
      </c>
      <c r="E29" s="30">
        <f t="shared" si="9"/>
        <v>-34047.2</v>
      </c>
      <c r="F29" s="30">
        <f t="shared" si="9"/>
        <v>-42521.6</v>
      </c>
      <c r="G29" s="30">
        <f t="shared" si="9"/>
        <v>-26514.4</v>
      </c>
      <c r="H29" s="30">
        <f t="shared" si="9"/>
        <v>-23355.2</v>
      </c>
      <c r="I29" s="30">
        <f t="shared" si="9"/>
        <v>-56711.6</v>
      </c>
      <c r="J29" s="30">
        <f t="shared" si="9"/>
        <v>-9002.4</v>
      </c>
      <c r="K29" s="30">
        <f t="shared" si="7"/>
        <v>-356866.4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-2186.8</v>
      </c>
      <c r="C31" s="30">
        <v>-246.4</v>
      </c>
      <c r="D31" s="30">
        <v>-884.4</v>
      </c>
      <c r="E31" s="30">
        <v>-1601.6</v>
      </c>
      <c r="F31" s="26">
        <v>0</v>
      </c>
      <c r="G31" s="30">
        <v>-1540</v>
      </c>
      <c r="H31" s="30">
        <v>-345.13</v>
      </c>
      <c r="I31" s="30">
        <v>-538.6</v>
      </c>
      <c r="J31" s="30">
        <v>-166.16</v>
      </c>
      <c r="K31" s="30">
        <f t="shared" si="7"/>
        <v>-7509.090000000001</v>
      </c>
      <c r="L31"/>
      <c r="M31"/>
      <c r="N31"/>
    </row>
    <row r="32" spans="1:14" ht="16.5" customHeight="1">
      <c r="A32" s="25" t="s">
        <v>21</v>
      </c>
      <c r="B32" s="30">
        <v>-125334.38</v>
      </c>
      <c r="C32" s="30">
        <v>-3387.5</v>
      </c>
      <c r="D32" s="30">
        <v>-32760.52</v>
      </c>
      <c r="E32" s="30">
        <v>-111184.5</v>
      </c>
      <c r="F32" s="26">
        <v>0</v>
      </c>
      <c r="G32" s="30">
        <v>-160917.94</v>
      </c>
      <c r="H32" s="30">
        <v>-26590.47</v>
      </c>
      <c r="I32" s="30">
        <v>-41496.06</v>
      </c>
      <c r="J32" s="30">
        <v>-12801.69</v>
      </c>
      <c r="K32" s="30">
        <f t="shared" si="7"/>
        <v>-514473.06000000006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1092070.7000000002</v>
      </c>
      <c r="C47" s="27">
        <f aca="true" t="shared" si="11" ref="C47:J47">IF(C17+C27+C48&lt;0,0,C17+C27+C48)</f>
        <v>1152220.19</v>
      </c>
      <c r="D47" s="27">
        <f t="shared" si="11"/>
        <v>1320172.55</v>
      </c>
      <c r="E47" s="27">
        <f t="shared" si="11"/>
        <v>706627.8</v>
      </c>
      <c r="F47" s="27">
        <f t="shared" si="11"/>
        <v>857407.39</v>
      </c>
      <c r="G47" s="27">
        <f t="shared" si="11"/>
        <v>782574.43</v>
      </c>
      <c r="H47" s="27">
        <f t="shared" si="11"/>
        <v>825383.4399999998</v>
      </c>
      <c r="I47" s="27">
        <f t="shared" si="11"/>
        <v>1120101.21</v>
      </c>
      <c r="J47" s="27">
        <f t="shared" si="11"/>
        <v>412228.44</v>
      </c>
      <c r="K47" s="20">
        <f>SUM(B47:J47)</f>
        <v>8268786.149999999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1092070.7</v>
      </c>
      <c r="C53" s="10">
        <f t="shared" si="13"/>
        <v>1152220.19</v>
      </c>
      <c r="D53" s="10">
        <f t="shared" si="13"/>
        <v>1320172.54</v>
      </c>
      <c r="E53" s="10">
        <f t="shared" si="13"/>
        <v>706627.8</v>
      </c>
      <c r="F53" s="10">
        <f t="shared" si="13"/>
        <v>857407.39</v>
      </c>
      <c r="G53" s="10">
        <f t="shared" si="13"/>
        <v>782574.42</v>
      </c>
      <c r="H53" s="10">
        <f t="shared" si="13"/>
        <v>825383.43</v>
      </c>
      <c r="I53" s="10">
        <f>SUM(I54:I66)</f>
        <v>1120101.2000000002</v>
      </c>
      <c r="J53" s="10">
        <f t="shared" si="13"/>
        <v>412228.45</v>
      </c>
      <c r="K53" s="5">
        <f>SUM(K54:K66)</f>
        <v>8268786.119999998</v>
      </c>
      <c r="L53" s="9"/>
    </row>
    <row r="54" spans="1:11" ht="16.5" customHeight="1">
      <c r="A54" s="7" t="s">
        <v>60</v>
      </c>
      <c r="B54" s="8">
        <v>955015.83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955015.83</v>
      </c>
    </row>
    <row r="55" spans="1:11" ht="16.5" customHeight="1">
      <c r="A55" s="7" t="s">
        <v>61</v>
      </c>
      <c r="B55" s="8">
        <v>137054.87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137054.87</v>
      </c>
    </row>
    <row r="56" spans="1:11" ht="16.5" customHeight="1">
      <c r="A56" s="7" t="s">
        <v>4</v>
      </c>
      <c r="B56" s="6">
        <v>0</v>
      </c>
      <c r="C56" s="8">
        <v>1152220.19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1152220.19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1320172.54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1320172.54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706627.8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706627.8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857407.39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857407.39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782574.42</v>
      </c>
      <c r="H60" s="6">
        <v>0</v>
      </c>
      <c r="I60" s="6">
        <v>0</v>
      </c>
      <c r="J60" s="6">
        <v>0</v>
      </c>
      <c r="K60" s="5">
        <f t="shared" si="14"/>
        <v>782574.42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825383.43</v>
      </c>
      <c r="I61" s="6">
        <v>0</v>
      </c>
      <c r="J61" s="6">
        <v>0</v>
      </c>
      <c r="K61" s="5">
        <f t="shared" si="14"/>
        <v>825383.43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419365.89</v>
      </c>
      <c r="J63" s="6">
        <v>0</v>
      </c>
      <c r="K63" s="5">
        <f t="shared" si="14"/>
        <v>419365.89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700735.31</v>
      </c>
      <c r="J64" s="6">
        <v>0</v>
      </c>
      <c r="K64" s="5">
        <f t="shared" si="14"/>
        <v>700735.31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412228.45</v>
      </c>
      <c r="K65" s="5">
        <f t="shared" si="14"/>
        <v>412228.45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2021-03-15T18:42:22Z</dcterms:modified>
  <cp:category/>
  <cp:version/>
  <cp:contentType/>
  <cp:contentStatus/>
</cp:coreProperties>
</file>