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<sst xmlns="http://schemas.openxmlformats.org/spreadsheetml/2006/main" count="74" uniqueCount="73">
  <si>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</si>
  <si>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</si>
  <si>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</si>
  <si>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</si>
  <si>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</si>
  <si>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</si>
  <si>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</si>
  <si>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</si>
  <si>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</si>
  <si>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</si>
  <si>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</si>
  <si>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</si>
  <si>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</si>
  <si>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</si>
  <si>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</si>
  <si>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</si>
  <si>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</si>
  <si>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</si>
  <si>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</si>
  <si>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</si>
  <si>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</si>
  <si>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</si>
  <si>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</si>
  <si>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</si>
  <si>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</si>
  <si>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</si>
  <si>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</si>
  <si>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</si>
  <si>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</si>
  <si>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</si>
  <si>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</si>
  <si>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</si>
  <si>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</si>
  <si>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</si>
  <si>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</si>
  <si>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</si>
  <si>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</si>
  <si>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</si>
  <si>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</si>
  <si>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</si>
  <si>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</si>
  <si>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</si>
  <si>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</si>
  <si>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</si>
  <si>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</si>
  <si>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</si>
  <si>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</si>
  <si>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</si>
  <si>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</si>
  <si>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</si>
  <si>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</si>
  <si>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</si>
  <si>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</si>
  <si>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</si>
  <si>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</si>
  <si>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</si>
  <si>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</si>
  <si>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</si>
  <si>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</si>
  <si>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</si>
  <si>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</si>
  <si>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</si>
  <si>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</si>
  <si>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</si>
  <si>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</si>
  <si>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</si>
  <si>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</si>
  <si>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</si>
  <si>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</si>
  <si>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</si>
  <si>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</si>
  <si>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</si>
  <si>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03/03/21 - VENCIMENTO 10/03/21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</si>
</sst>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251130</v>
      </c>
      <c r="C7" s="47">
        <f t="shared" si="0"/>
        <v>212671</v>
      </c>
      <c r="D7" s="47">
        <f t="shared" si="0"/>
        <v>278340</v>
      </c>
      <c r="E7" s="47">
        <f t="shared" si="0"/>
        <v>145917</v>
      </c>
      <c r="F7" s="47">
        <f t="shared" si="0"/>
        <v>174796</v>
      </c>
      <c r="G7" s="47">
        <f t="shared" si="0"/>
        <v>192554</v>
      </c>
      <c r="H7" s="47">
        <f t="shared" si="0"/>
        <v>221697</v>
      </c>
      <c r="I7" s="47">
        <f t="shared" si="0"/>
        <v>285160</v>
      </c>
      <c r="J7" s="47">
        <f t="shared" si="0"/>
        <v>86849</v>
      </c>
      <c r="K7" s="47">
        <f t="shared" si="0"/>
        <v>1849114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15889</v>
      </c>
      <c r="C8" s="45">
        <f t="shared" si="1"/>
        <v>14738</v>
      </c>
      <c r="D8" s="45">
        <f t="shared" si="1"/>
        <v>16100</v>
      </c>
      <c r="E8" s="45">
        <f t="shared" si="1"/>
        <v>9647</v>
      </c>
      <c r="F8" s="45">
        <f t="shared" si="1"/>
        <v>11921</v>
      </c>
      <c r="G8" s="45">
        <f t="shared" si="1"/>
        <v>7399</v>
      </c>
      <c r="H8" s="45">
        <f t="shared" si="1"/>
        <v>6450</v>
      </c>
      <c r="I8" s="45">
        <f t="shared" si="1"/>
        <v>15851</v>
      </c>
      <c r="J8" s="45">
        <f t="shared" si="1"/>
        <v>2850</v>
      </c>
      <c r="K8" s="38">
        <f>SUM(B8:J8)</f>
        <v>100845</v>
      </c>
      <c r="L8"/>
      <c r="M8"/>
      <c r="N8"/>
    </row>
    <row r="9" spans="1:14" ht="16.5" customHeight="1">
      <c r="A9" s="22" t="s">
        <v>35</v>
      </c>
      <c r="B9" s="45">
        <v>15872</v>
      </c>
      <c r="C9" s="45">
        <v>14736</v>
      </c>
      <c r="D9" s="45">
        <v>16093</v>
      </c>
      <c r="E9" s="45">
        <v>9623</v>
      </c>
      <c r="F9" s="45">
        <v>11912</v>
      </c>
      <c r="G9" s="45">
        <v>7397</v>
      </c>
      <c r="H9" s="45">
        <v>6450</v>
      </c>
      <c r="I9" s="45">
        <v>15822</v>
      </c>
      <c r="J9" s="45">
        <v>2850</v>
      </c>
      <c r="K9" s="38">
        <f>SUM(B9:J9)</f>
        <v>100755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2</v>
      </c>
      <c r="D10" s="45">
        <v>7</v>
      </c>
      <c r="E10" s="45">
        <v>24</v>
      </c>
      <c r="F10" s="45">
        <v>9</v>
      </c>
      <c r="G10" s="45">
        <v>2</v>
      </c>
      <c r="H10" s="45">
        <v>0</v>
      </c>
      <c r="I10" s="45">
        <v>29</v>
      </c>
      <c r="J10" s="45">
        <v>0</v>
      </c>
      <c r="K10" s="38">
        <f>SUM(B10:J10)</f>
        <v>90</v>
      </c>
      <c r="L10"/>
      <c r="M10"/>
      <c r="N10"/>
    </row>
    <row r="11" spans="1:14" ht="16.5" customHeight="1">
      <c r="A11" s="44" t="s">
        <v>33</v>
      </c>
      <c r="B11" s="43">
        <v>235241</v>
      </c>
      <c r="C11" s="43">
        <v>197933</v>
      </c>
      <c r="D11" s="43">
        <v>262240</v>
      </c>
      <c r="E11" s="43">
        <v>136270</v>
      </c>
      <c r="F11" s="43">
        <v>162875</v>
      </c>
      <c r="G11" s="43">
        <v>185155</v>
      </c>
      <c r="H11" s="43">
        <v>215247</v>
      </c>
      <c r="I11" s="43">
        <v>269309</v>
      </c>
      <c r="J11" s="43">
        <v>83999</v>
      </c>
      <c r="K11" s="38">
        <f>SUM(B11:J11)</f>
        <v>1748269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1.473097986061888</v>
      </c>
      <c r="C15" s="39">
        <v>1.49095521608652</v>
      </c>
      <c r="D15" s="39">
        <v>1.223119895757858</v>
      </c>
      <c r="E15" s="39">
        <v>1.588795224945494</v>
      </c>
      <c r="F15" s="39">
        <v>1.33377574847161</v>
      </c>
      <c r="G15" s="39">
        <v>1.280555381848606</v>
      </c>
      <c r="H15" s="39">
        <v>1.278551087849163</v>
      </c>
      <c r="I15" s="39">
        <v>1.332919060548639</v>
      </c>
      <c r="J15" s="39">
        <v>1.445039328282584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1273919.79</v>
      </c>
      <c r="C17" s="36">
        <f aca="true" t="shared" si="2" ref="C17:J17">C18+C19+C20+C21+C22+C23+C24</f>
        <v>1192947.86</v>
      </c>
      <c r="D17" s="36">
        <f t="shared" si="2"/>
        <v>1408874.5899999999</v>
      </c>
      <c r="E17" s="36">
        <f t="shared" si="2"/>
        <v>845462.32</v>
      </c>
      <c r="F17" s="36">
        <f t="shared" si="2"/>
        <v>894658.2899999999</v>
      </c>
      <c r="G17" s="36">
        <f t="shared" si="2"/>
        <v>955157.24</v>
      </c>
      <c r="H17" s="36">
        <f t="shared" si="2"/>
        <v>872250.77</v>
      </c>
      <c r="I17" s="36">
        <f t="shared" si="2"/>
        <v>1205082.82</v>
      </c>
      <c r="J17" s="36">
        <f t="shared" si="2"/>
        <v>436760.63999999996</v>
      </c>
      <c r="K17" s="36">
        <f aca="true" t="shared" si="3" ref="K17:K24">SUM(B17:J17)</f>
        <v>9085114.320000002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842942.96</v>
      </c>
      <c r="C18" s="30">
        <f t="shared" si="4"/>
        <v>783607.57</v>
      </c>
      <c r="D18" s="30">
        <f t="shared" si="4"/>
        <v>1136044.71</v>
      </c>
      <c r="E18" s="30">
        <f t="shared" si="4"/>
        <v>518501.47</v>
      </c>
      <c r="F18" s="30">
        <f t="shared" si="4"/>
        <v>656848.41</v>
      </c>
      <c r="G18" s="30">
        <f t="shared" si="4"/>
        <v>731608.92</v>
      </c>
      <c r="H18" s="30">
        <f t="shared" si="4"/>
        <v>671453.7</v>
      </c>
      <c r="I18" s="30">
        <f t="shared" si="4"/>
        <v>871819.67</v>
      </c>
      <c r="J18" s="30">
        <f t="shared" si="4"/>
        <v>300836.25</v>
      </c>
      <c r="K18" s="30">
        <f t="shared" si="3"/>
        <v>6513663.66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398794.62</v>
      </c>
      <c r="C19" s="30">
        <f t="shared" si="5"/>
        <v>384716.22</v>
      </c>
      <c r="D19" s="30">
        <f t="shared" si="5"/>
        <v>253474.18</v>
      </c>
      <c r="E19" s="30">
        <f t="shared" si="5"/>
        <v>305291.19</v>
      </c>
      <c r="F19" s="30">
        <f t="shared" si="5"/>
        <v>219240.07</v>
      </c>
      <c r="G19" s="30">
        <f t="shared" si="5"/>
        <v>205256.82</v>
      </c>
      <c r="H19" s="30">
        <f t="shared" si="5"/>
        <v>187034.16</v>
      </c>
      <c r="I19" s="30">
        <f t="shared" si="5"/>
        <v>290245.39</v>
      </c>
      <c r="J19" s="30">
        <f t="shared" si="5"/>
        <v>133883.96</v>
      </c>
      <c r="K19" s="30">
        <f t="shared" si="3"/>
        <v>2377936.61</v>
      </c>
      <c r="L19"/>
      <c r="M19"/>
      <c r="N19"/>
    </row>
    <row r="20" spans="1:14" ht="16.5" customHeight="1">
      <c r="A20" s="18" t="s">
        <v>28</v>
      </c>
      <c r="B20" s="30">
        <v>30840.98</v>
      </c>
      <c r="C20" s="30">
        <v>21941.61</v>
      </c>
      <c r="D20" s="30">
        <v>19912.39</v>
      </c>
      <c r="E20" s="30">
        <v>20328.43</v>
      </c>
      <c r="F20" s="30">
        <v>20318.26</v>
      </c>
      <c r="G20" s="30">
        <v>18265.23</v>
      </c>
      <c r="H20" s="30">
        <v>20824.81</v>
      </c>
      <c r="I20" s="30">
        <v>40335.3</v>
      </c>
      <c r="J20" s="30">
        <v>10245.42</v>
      </c>
      <c r="K20" s="30">
        <f t="shared" si="3"/>
        <v>203012.43000000002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-1314.96</v>
      </c>
      <c r="H23" s="30">
        <v>0</v>
      </c>
      <c r="I23" s="30">
        <v>0</v>
      </c>
      <c r="J23" s="30">
        <v>0</v>
      </c>
      <c r="K23" s="30">
        <f t="shared" si="3"/>
        <v>-1314.96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-145880</v>
      </c>
      <c r="C27" s="30">
        <f t="shared" si="6"/>
        <v>-71072.22</v>
      </c>
      <c r="D27" s="30">
        <f t="shared" si="6"/>
        <v>-117784.34</v>
      </c>
      <c r="E27" s="30">
        <f t="shared" si="6"/>
        <v>-141756.68</v>
      </c>
      <c r="F27" s="30">
        <f t="shared" si="6"/>
        <v>-52412.8</v>
      </c>
      <c r="G27" s="30">
        <f t="shared" si="6"/>
        <v>-133111.76</v>
      </c>
      <c r="H27" s="30">
        <f t="shared" si="6"/>
        <v>-48483.35</v>
      </c>
      <c r="I27" s="30">
        <f t="shared" si="6"/>
        <v>-100989.31</v>
      </c>
      <c r="J27" s="30">
        <f t="shared" si="6"/>
        <v>-27573.21</v>
      </c>
      <c r="K27" s="30">
        <f aca="true" t="shared" si="7" ref="K27:K35">SUM(B27:J27)</f>
        <v>-839063.6699999999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-145880</v>
      </c>
      <c r="C28" s="30">
        <f t="shared" si="8"/>
        <v>-71072.22</v>
      </c>
      <c r="D28" s="30">
        <f t="shared" si="8"/>
        <v>-99287.73999999999</v>
      </c>
      <c r="E28" s="30">
        <f t="shared" si="8"/>
        <v>-141756.68</v>
      </c>
      <c r="F28" s="30">
        <f t="shared" si="8"/>
        <v>-52412.8</v>
      </c>
      <c r="G28" s="30">
        <f t="shared" si="8"/>
        <v>-133111.76</v>
      </c>
      <c r="H28" s="30">
        <f t="shared" si="8"/>
        <v>-48483.35</v>
      </c>
      <c r="I28" s="30">
        <f t="shared" si="8"/>
        <v>-100989.31</v>
      </c>
      <c r="J28" s="30">
        <f t="shared" si="8"/>
        <v>-22218.54</v>
      </c>
      <c r="K28" s="30">
        <f t="shared" si="7"/>
        <v>-815212.3999999999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-69836.8</v>
      </c>
      <c r="C29" s="30">
        <f aca="true" t="shared" si="9" ref="C29:J29">-ROUND((C9)*$E$3,2)</f>
        <v>-64838.4</v>
      </c>
      <c r="D29" s="30">
        <f t="shared" si="9"/>
        <v>-70809.2</v>
      </c>
      <c r="E29" s="30">
        <f t="shared" si="9"/>
        <v>-42341.2</v>
      </c>
      <c r="F29" s="30">
        <f t="shared" si="9"/>
        <v>-52412.8</v>
      </c>
      <c r="G29" s="30">
        <f t="shared" si="9"/>
        <v>-32546.8</v>
      </c>
      <c r="H29" s="30">
        <f t="shared" si="9"/>
        <v>-28380</v>
      </c>
      <c r="I29" s="30">
        <f t="shared" si="9"/>
        <v>-69616.8</v>
      </c>
      <c r="J29" s="30">
        <f t="shared" si="9"/>
        <v>-12540</v>
      </c>
      <c r="K29" s="30">
        <f t="shared" si="7"/>
        <v>-443322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-3326.4</v>
      </c>
      <c r="C31" s="30">
        <v>-616</v>
      </c>
      <c r="D31" s="30">
        <v>-1324.4</v>
      </c>
      <c r="E31" s="30">
        <v>-1584</v>
      </c>
      <c r="F31" s="26">
        <v>0</v>
      </c>
      <c r="G31" s="30">
        <v>-1870</v>
      </c>
      <c r="H31" s="30">
        <v>-355.76</v>
      </c>
      <c r="I31" s="30">
        <v>-555.2</v>
      </c>
      <c r="J31" s="30">
        <v>-171.28</v>
      </c>
      <c r="K31" s="30">
        <f t="shared" si="7"/>
        <v>-9803.04</v>
      </c>
      <c r="L31"/>
      <c r="M31"/>
      <c r="N31"/>
    </row>
    <row r="32" spans="1:14" ht="16.5" customHeight="1">
      <c r="A32" s="25" t="s">
        <v>21</v>
      </c>
      <c r="B32" s="30">
        <v>-72716.8</v>
      </c>
      <c r="C32" s="30">
        <v>-5617.82</v>
      </c>
      <c r="D32" s="30">
        <v>-27154.14</v>
      </c>
      <c r="E32" s="30">
        <v>-97831.48</v>
      </c>
      <c r="F32" s="26">
        <v>0</v>
      </c>
      <c r="G32" s="30">
        <v>-98694.96</v>
      </c>
      <c r="H32" s="30">
        <v>-19747.59</v>
      </c>
      <c r="I32" s="30">
        <v>-30817.31</v>
      </c>
      <c r="J32" s="30">
        <v>-9507.26</v>
      </c>
      <c r="K32" s="30">
        <f t="shared" si="7"/>
        <v>-362087.36000000004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1128039.79</v>
      </c>
      <c r="C47" s="27">
        <f aca="true" t="shared" si="11" ref="C47:J47">IF(C17+C27+C48&lt;0,0,C17+C27+C48)</f>
        <v>1121875.6400000001</v>
      </c>
      <c r="D47" s="27">
        <f t="shared" si="11"/>
        <v>1291090.2499999998</v>
      </c>
      <c r="E47" s="27">
        <f t="shared" si="11"/>
        <v>703705.6399999999</v>
      </c>
      <c r="F47" s="27">
        <f t="shared" si="11"/>
        <v>842245.4899999999</v>
      </c>
      <c r="G47" s="27">
        <f t="shared" si="11"/>
        <v>822045.48</v>
      </c>
      <c r="H47" s="27">
        <f t="shared" si="11"/>
        <v>823767.42</v>
      </c>
      <c r="I47" s="27">
        <f t="shared" si="11"/>
        <v>1104093.51</v>
      </c>
      <c r="J47" s="27">
        <f t="shared" si="11"/>
        <v>409187.42999999993</v>
      </c>
      <c r="K47" s="20">
        <f>SUM(B47:J47)</f>
        <v>8246050.6499999985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1128039.78</v>
      </c>
      <c r="C53" s="10">
        <f t="shared" si="13"/>
        <v>1121875.64</v>
      </c>
      <c r="D53" s="10">
        <f t="shared" si="13"/>
        <v>1291090.23</v>
      </c>
      <c r="E53" s="10">
        <f t="shared" si="13"/>
        <v>703705.64</v>
      </c>
      <c r="F53" s="10">
        <f t="shared" si="13"/>
        <v>842245.49</v>
      </c>
      <c r="G53" s="10">
        <f t="shared" si="13"/>
        <v>822045.48</v>
      </c>
      <c r="H53" s="10">
        <f t="shared" si="13"/>
        <v>823767.42</v>
      </c>
      <c r="I53" s="10">
        <f>SUM(I54:I66)</f>
        <v>1104093.49</v>
      </c>
      <c r="J53" s="10">
        <f t="shared" si="13"/>
        <v>409187.43</v>
      </c>
      <c r="K53" s="5">
        <f>SUM(K54:K66)</f>
        <v>8246050.6</v>
      </c>
      <c r="L53" s="9"/>
    </row>
    <row r="54" spans="1:11" ht="16.5" customHeight="1">
      <c r="A54" s="7" t="s">
        <v>60</v>
      </c>
      <c r="B54" s="8">
        <v>985568.36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985568.36</v>
      </c>
    </row>
    <row r="55" spans="1:11" ht="16.5" customHeight="1">
      <c r="A55" s="7" t="s">
        <v>61</v>
      </c>
      <c r="B55" s="8">
        <v>142471.42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142471.42</v>
      </c>
    </row>
    <row r="56" spans="1:11" ht="16.5" customHeight="1">
      <c r="A56" s="7" t="s">
        <v>4</v>
      </c>
      <c r="B56" s="6">
        <v>0</v>
      </c>
      <c r="C56" s="8">
        <v>1121875.64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1121875.64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1291090.23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1291090.23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703705.64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703705.64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842245.49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842245.49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822045.48</v>
      </c>
      <c r="H60" s="6">
        <v>0</v>
      </c>
      <c r="I60" s="6">
        <v>0</v>
      </c>
      <c r="J60" s="6">
        <v>0</v>
      </c>
      <c r="K60" s="5">
        <f t="shared" si="14"/>
        <v>822045.48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823767.42</v>
      </c>
      <c r="I61" s="6">
        <v>0</v>
      </c>
      <c r="J61" s="6">
        <v>0</v>
      </c>
      <c r="K61" s="5">
        <f t="shared" si="14"/>
        <v>823767.42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405091.9</v>
      </c>
      <c r="J63" s="6">
        <v>0</v>
      </c>
      <c r="K63" s="5">
        <f t="shared" si="14"/>
        <v>405091.9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699001.59</v>
      </c>
      <c r="J64" s="6">
        <v>0</v>
      </c>
      <c r="K64" s="5">
        <f t="shared" si="14"/>
        <v>699001.59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409187.43</v>
      </c>
      <c r="K65" s="5">
        <f t="shared" si="14"/>
        <v>409187.43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2021-03-09T18:58:02Z</dcterms:modified>
  <cp:category/>
  <cp:version/>
  <cp:contentType/>
  <cp:contentStatus/>
</cp:coreProperties>
</file>