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<sst xmlns="http://schemas.openxmlformats.org/spreadsheetml/2006/main" count="80" uniqueCount="79">
  <si>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</si>
  <si>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</si>
  <si>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</si>
  <si>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</si>
  <si>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</si>
  <si>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</si>
  <si>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</si>
  <si>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</si>
  <si>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</si>
  <si>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</si>
  <si>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</si>
  <si>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</si>
  <si>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</si>
  <si>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</si>
  <si>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</si>
  <si>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</si>
  <si>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</si>
  <si>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</si>
  <si>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</si>
  <si>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</si>
  <si>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</si>
  <si>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</si>
  <si>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</si>
  <si>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</si>
  <si>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</si>
  <si>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</si>
  <si>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</si>
  <si>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</si>
  <si>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</si>
  <si>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</si>
  <si>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</si>
  <si>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</si>
  <si>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</si>
  <si>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</si>
  <si>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</si>
  <si>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</si>
  <si>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</si>
  <si>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</si>
  <si>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</si>
  <si>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</si>
  <si>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</si>
  <si>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</si>
  <si>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</si>
  <si>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</si>
  <si>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</si>
  <si>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</si>
  <si>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</si>
  <si>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</si>
  <si>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</si>
  <si>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</si>
  <si>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</si>
  <si>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</si>
  <si>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</si>
  <si>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</si>
  <si>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</si>
  <si>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</si>
  <si>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</si>
  <si>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</si>
  <si>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</si>
  <si>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</si>
  <si>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</si>
  <si>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</si>
  <si>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</si>
  <si>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</si>
  <si>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</si>
  <si>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</si>
  <si>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</si>
  <si>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</si>
  <si>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</si>
  <si>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</si>
  <si>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</si>
  <si>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</si>
  <si>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</si>
  <si>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</si>
  <si>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</si>
  <si>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31/03/21 - VENCIMENTO 08/04/21</t>
  </si>
  <si>
    <t>7.15. Consórcio KBPX</t>
  </si>
  <si>
    <t>¹ Frota parada e frota não disponibilizada de março.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</si>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</sst>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37305</v>
      </c>
      <c r="C7" s="10">
        <f>C8+C11</f>
        <v>52467</v>
      </c>
      <c r="D7" s="10">
        <f aca="true" t="shared" si="0" ref="D7:K7">D8+D11</f>
        <v>144211</v>
      </c>
      <c r="E7" s="10">
        <f t="shared" si="0"/>
        <v>131435</v>
      </c>
      <c r="F7" s="10">
        <f t="shared" si="0"/>
        <v>139696</v>
      </c>
      <c r="G7" s="10">
        <f t="shared" si="0"/>
        <v>64574</v>
      </c>
      <c r="H7" s="10">
        <f t="shared" si="0"/>
        <v>34791</v>
      </c>
      <c r="I7" s="10">
        <f t="shared" si="0"/>
        <v>66494</v>
      </c>
      <c r="J7" s="10">
        <f t="shared" si="0"/>
        <v>47907</v>
      </c>
      <c r="K7" s="10">
        <f t="shared" si="0"/>
        <v>107775</v>
      </c>
      <c r="L7" s="10">
        <f>SUM(B7:K7)</f>
        <v>826655</v>
      </c>
      <c r="M7" s="11"/>
    </row>
    <row r="8" spans="1:13" ht="17.25" customHeight="1">
      <c r="A8" s="12" t="s">
        <v>18</v>
      </c>
      <c r="B8" s="13">
        <f>B9+B10</f>
        <v>2486</v>
      </c>
      <c r="C8" s="13">
        <f aca="true" t="shared" si="1" ref="C8:K8">C9+C10</f>
        <v>3689</v>
      </c>
      <c r="D8" s="13">
        <f t="shared" si="1"/>
        <v>9505</v>
      </c>
      <c r="E8" s="13">
        <f t="shared" si="1"/>
        <v>7888</v>
      </c>
      <c r="F8" s="13">
        <f t="shared" si="1"/>
        <v>8142</v>
      </c>
      <c r="G8" s="13">
        <f t="shared" si="1"/>
        <v>4589</v>
      </c>
      <c r="H8" s="13">
        <f t="shared" si="1"/>
        <v>2343</v>
      </c>
      <c r="I8" s="13">
        <f t="shared" si="1"/>
        <v>3181</v>
      </c>
      <c r="J8" s="13">
        <f t="shared" si="1"/>
        <v>2605</v>
      </c>
      <c r="K8" s="13">
        <f t="shared" si="1"/>
        <v>6213</v>
      </c>
      <c r="L8" s="13">
        <f>SUM(B8:K8)</f>
        <v>50641</v>
      </c>
      <c r="M8"/>
    </row>
    <row r="9" spans="1:13" ht="17.25" customHeight="1">
      <c r="A9" s="14" t="s">
        <v>19</v>
      </c>
      <c r="B9" s="15">
        <v>2484</v>
      </c>
      <c r="C9" s="15">
        <v>3689</v>
      </c>
      <c r="D9" s="15">
        <v>9505</v>
      </c>
      <c r="E9" s="15">
        <v>7888</v>
      </c>
      <c r="F9" s="15">
        <v>8142</v>
      </c>
      <c r="G9" s="15">
        <v>4589</v>
      </c>
      <c r="H9" s="15">
        <v>2343</v>
      </c>
      <c r="I9" s="15">
        <v>3181</v>
      </c>
      <c r="J9" s="15">
        <v>2605</v>
      </c>
      <c r="K9" s="15">
        <v>6213</v>
      </c>
      <c r="L9" s="13">
        <f>SUM(B9:K9)</f>
        <v>50639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34819</v>
      </c>
      <c r="C11" s="15">
        <v>48778</v>
      </c>
      <c r="D11" s="15">
        <v>134706</v>
      </c>
      <c r="E11" s="15">
        <v>123547</v>
      </c>
      <c r="F11" s="15">
        <v>131554</v>
      </c>
      <c r="G11" s="15">
        <v>59985</v>
      </c>
      <c r="H11" s="15">
        <v>32448</v>
      </c>
      <c r="I11" s="15">
        <v>63313</v>
      </c>
      <c r="J11" s="15">
        <v>45302</v>
      </c>
      <c r="K11" s="15">
        <v>101562</v>
      </c>
      <c r="L11" s="13">
        <f>SUM(B11:K11)</f>
        <v>776014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2.158489727527714</v>
      </c>
      <c r="C15" s="22">
        <v>2.307518527090069</v>
      </c>
      <c r="D15" s="22">
        <v>2.313156464691009</v>
      </c>
      <c r="E15" s="22">
        <v>2.03319644528353</v>
      </c>
      <c r="F15" s="22">
        <v>2.30810183552315</v>
      </c>
      <c r="G15" s="22">
        <v>2.476577690114945</v>
      </c>
      <c r="H15" s="22">
        <v>2.245461902032578</v>
      </c>
      <c r="I15" s="22">
        <v>2.067162396095439</v>
      </c>
      <c r="J15" s="22">
        <v>2.86142392600625</v>
      </c>
      <c r="K15" s="22">
        <v>1.988255642035539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470896.7</v>
      </c>
      <c r="C17" s="25">
        <f aca="true" t="shared" si="2" ref="C17:K17">C18+C19+C20+C21+C22+C23+C24</f>
        <v>376776.1</v>
      </c>
      <c r="D17" s="25">
        <f t="shared" si="2"/>
        <v>1243446.5599999998</v>
      </c>
      <c r="E17" s="25">
        <f t="shared" si="2"/>
        <v>1002252.98</v>
      </c>
      <c r="F17" s="25">
        <f t="shared" si="2"/>
        <v>1079196.6600000001</v>
      </c>
      <c r="G17" s="25">
        <f t="shared" si="2"/>
        <v>591407.41</v>
      </c>
      <c r="H17" s="25">
        <f t="shared" si="2"/>
        <v>316541.56000000006</v>
      </c>
      <c r="I17" s="25">
        <f t="shared" si="2"/>
        <v>456878.9</v>
      </c>
      <c r="J17" s="25">
        <f t="shared" si="2"/>
        <v>495418.18999999994</v>
      </c>
      <c r="K17" s="25">
        <f t="shared" si="2"/>
        <v>633971.8000000002</v>
      </c>
      <c r="L17" s="25">
        <f>L18+L19+L20+L21+L22+L23+L24</f>
        <v>6666786.859999999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216671.17</v>
      </c>
      <c r="C18" s="33">
        <f t="shared" si="3"/>
        <v>160617.23</v>
      </c>
      <c r="D18" s="33">
        <f t="shared" si="3"/>
        <v>525764.46</v>
      </c>
      <c r="E18" s="33">
        <f t="shared" si="3"/>
        <v>484600.85</v>
      </c>
      <c r="F18" s="33">
        <f t="shared" si="3"/>
        <v>455939.8</v>
      </c>
      <c r="G18" s="33">
        <f t="shared" si="3"/>
        <v>231594.65</v>
      </c>
      <c r="H18" s="33">
        <f t="shared" si="3"/>
        <v>137480.12</v>
      </c>
      <c r="I18" s="33">
        <f t="shared" si="3"/>
        <v>218239.96</v>
      </c>
      <c r="J18" s="33">
        <f t="shared" si="3"/>
        <v>169298.55</v>
      </c>
      <c r="K18" s="33">
        <f t="shared" si="3"/>
        <v>310963.21</v>
      </c>
      <c r="L18" s="33">
        <f aca="true" t="shared" si="4" ref="L18:L24">SUM(B18:K18)</f>
        <v>2911169.9999999995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251011.32</v>
      </c>
      <c r="C19" s="33">
        <f t="shared" si="5"/>
        <v>210010</v>
      </c>
      <c r="D19" s="33">
        <f t="shared" si="5"/>
        <v>690411</v>
      </c>
      <c r="E19" s="33">
        <f t="shared" si="5"/>
        <v>500687.88</v>
      </c>
      <c r="F19" s="33">
        <f t="shared" si="5"/>
        <v>596415.69</v>
      </c>
      <c r="G19" s="33">
        <f t="shared" si="5"/>
        <v>341967.49</v>
      </c>
      <c r="H19" s="33">
        <f t="shared" si="5"/>
        <v>171226.25</v>
      </c>
      <c r="I19" s="33">
        <f t="shared" si="5"/>
        <v>232897.48</v>
      </c>
      <c r="J19" s="33">
        <f t="shared" si="5"/>
        <v>315136.37</v>
      </c>
      <c r="K19" s="33">
        <f t="shared" si="5"/>
        <v>307311.15</v>
      </c>
      <c r="L19" s="33">
        <f t="shared" si="4"/>
        <v>3617074.63</v>
      </c>
      <c r="M19"/>
    </row>
    <row r="20" spans="1:13" ht="17.25" customHeight="1">
      <c r="A20" s="27" t="s">
        <v>26</v>
      </c>
      <c r="B20" s="33">
        <v>1989.98</v>
      </c>
      <c r="C20" s="33">
        <v>4807.54</v>
      </c>
      <c r="D20" s="33">
        <v>24588.44</v>
      </c>
      <c r="E20" s="33">
        <v>18863.52</v>
      </c>
      <c r="F20" s="33">
        <v>25499.84</v>
      </c>
      <c r="G20" s="33">
        <v>17963.37</v>
      </c>
      <c r="H20" s="33">
        <v>9941.82</v>
      </c>
      <c r="I20" s="33">
        <v>4400.13</v>
      </c>
      <c r="J20" s="33">
        <v>8515.07</v>
      </c>
      <c r="K20" s="33">
        <v>13014.78</v>
      </c>
      <c r="L20" s="33">
        <f t="shared" si="4"/>
        <v>129584.48999999999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2682.66</v>
      </c>
      <c r="L21" s="33">
        <f t="shared" si="4"/>
        <v>17437.29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72</v>
      </c>
      <c r="B23" s="33">
        <v>-117.1</v>
      </c>
      <c r="C23" s="33">
        <v>0</v>
      </c>
      <c r="D23" s="33">
        <v>0</v>
      </c>
      <c r="E23" s="33">
        <v>-252.9</v>
      </c>
      <c r="F23" s="33">
        <v>0</v>
      </c>
      <c r="G23" s="33">
        <v>-118.1</v>
      </c>
      <c r="H23" s="33">
        <v>-821.73</v>
      </c>
      <c r="I23" s="33">
        <v>0</v>
      </c>
      <c r="J23" s="33">
        <v>-214.46</v>
      </c>
      <c r="K23" s="33">
        <v>0</v>
      </c>
      <c r="L23" s="33">
        <f t="shared" si="4"/>
        <v>-1524.29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2381407.1900000004</v>
      </c>
      <c r="C27" s="33">
        <f t="shared" si="6"/>
        <v>975916.2499999999</v>
      </c>
      <c r="D27" s="33">
        <f t="shared" si="6"/>
        <v>2350391.6700000004</v>
      </c>
      <c r="E27" s="33">
        <f t="shared" si="6"/>
        <v>2466724.52</v>
      </c>
      <c r="F27" s="33">
        <f t="shared" si="6"/>
        <v>-8707.010000000002</v>
      </c>
      <c r="G27" s="33">
        <f t="shared" si="6"/>
        <v>1831168.13</v>
      </c>
      <c r="H27" s="33">
        <f t="shared" si="6"/>
        <v>714323.9099999999</v>
      </c>
      <c r="I27" s="33">
        <f t="shared" si="6"/>
        <v>664746.64</v>
      </c>
      <c r="J27" s="33">
        <f t="shared" si="6"/>
        <v>1768229.6700000004</v>
      </c>
      <c r="K27" s="33">
        <f t="shared" si="6"/>
        <v>2147854.81</v>
      </c>
      <c r="L27" s="33">
        <f aca="true" t="shared" si="7" ref="L27:L33">SUM(B27:K27)</f>
        <v>15292055.780000001</v>
      </c>
      <c r="M27"/>
    </row>
    <row r="28" spans="1:13" ht="18.75" customHeight="1">
      <c r="A28" s="27" t="s">
        <v>30</v>
      </c>
      <c r="B28" s="33">
        <f>B29+B30+B31+B32</f>
        <v>-10929.6</v>
      </c>
      <c r="C28" s="33">
        <f aca="true" t="shared" si="8" ref="C28:K28">C29+C30+C31+C32</f>
        <v>-16231.6</v>
      </c>
      <c r="D28" s="33">
        <f t="shared" si="8"/>
        <v>-41822</v>
      </c>
      <c r="E28" s="33">
        <f t="shared" si="8"/>
        <v>-34707.2</v>
      </c>
      <c r="F28" s="33">
        <f t="shared" si="8"/>
        <v>-35824.8</v>
      </c>
      <c r="G28" s="33">
        <f t="shared" si="8"/>
        <v>-20191.6</v>
      </c>
      <c r="H28" s="33">
        <f t="shared" si="8"/>
        <v>-10309.2</v>
      </c>
      <c r="I28" s="33">
        <f t="shared" si="8"/>
        <v>-24745.59</v>
      </c>
      <c r="J28" s="33">
        <f t="shared" si="8"/>
        <v>-11462</v>
      </c>
      <c r="K28" s="33">
        <f t="shared" si="8"/>
        <v>-27337.2</v>
      </c>
      <c r="L28" s="33">
        <f t="shared" si="7"/>
        <v>-233560.79000000004</v>
      </c>
      <c r="M28"/>
    </row>
    <row r="29" spans="1:13" s="36" customFormat="1" ht="18.75" customHeight="1">
      <c r="A29" s="34" t="s">
        <v>57</v>
      </c>
      <c r="B29" s="33">
        <f>-ROUND((B9)*$E$3,2)</f>
        <v>-10929.6</v>
      </c>
      <c r="C29" s="33">
        <f aca="true" t="shared" si="9" ref="C29:K29">-ROUND((C9)*$E$3,2)</f>
        <v>-16231.6</v>
      </c>
      <c r="D29" s="33">
        <f t="shared" si="9"/>
        <v>-41822</v>
      </c>
      <c r="E29" s="33">
        <f t="shared" si="9"/>
        <v>-34707.2</v>
      </c>
      <c r="F29" s="33">
        <f t="shared" si="9"/>
        <v>-35824.8</v>
      </c>
      <c r="G29" s="33">
        <f t="shared" si="9"/>
        <v>-20191.6</v>
      </c>
      <c r="H29" s="33">
        <f t="shared" si="9"/>
        <v>-10309.2</v>
      </c>
      <c r="I29" s="33">
        <f t="shared" si="9"/>
        <v>-13996.4</v>
      </c>
      <c r="J29" s="33">
        <f t="shared" si="9"/>
        <v>-11462</v>
      </c>
      <c r="K29" s="33">
        <f t="shared" si="9"/>
        <v>-27337.2</v>
      </c>
      <c r="L29" s="33">
        <f t="shared" si="7"/>
        <v>-222811.60000000003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-39.42</v>
      </c>
      <c r="J31" s="17">
        <v>0</v>
      </c>
      <c r="K31" s="17">
        <v>0</v>
      </c>
      <c r="L31" s="33">
        <f t="shared" si="7"/>
        <v>-39.42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-10709.77</v>
      </c>
      <c r="J32" s="17">
        <v>0</v>
      </c>
      <c r="K32" s="17">
        <v>0</v>
      </c>
      <c r="L32" s="33">
        <f t="shared" si="7"/>
        <v>-10709.77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-19995.44</v>
      </c>
      <c r="C33" s="38">
        <f t="shared" si="10"/>
        <v>0</v>
      </c>
      <c r="D33" s="38">
        <f t="shared" si="10"/>
        <v>0</v>
      </c>
      <c r="E33" s="38">
        <f t="shared" si="10"/>
        <v>-4560.68</v>
      </c>
      <c r="F33" s="38">
        <f t="shared" si="10"/>
        <v>0</v>
      </c>
      <c r="G33" s="38">
        <f t="shared" si="10"/>
        <v>0</v>
      </c>
      <c r="H33" s="38">
        <f t="shared" si="10"/>
        <v>-7838.1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-32394.22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-19995.44</v>
      </c>
      <c r="C35" s="17">
        <v>0</v>
      </c>
      <c r="D35" s="17">
        <v>0</v>
      </c>
      <c r="E35" s="33">
        <v>-4560.68</v>
      </c>
      <c r="F35" s="28">
        <v>0</v>
      </c>
      <c r="G35" s="28">
        <v>0</v>
      </c>
      <c r="H35" s="33">
        <v>-7838.1</v>
      </c>
      <c r="I35" s="17">
        <v>0</v>
      </c>
      <c r="J35" s="28">
        <v>0</v>
      </c>
      <c r="K35" s="17">
        <v>0</v>
      </c>
      <c r="L35" s="33">
        <f>SUM(B35:K35)</f>
        <v>-32394.22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3">
        <v>2412332.2300000004</v>
      </c>
      <c r="C46" s="33">
        <v>992147.8499999999</v>
      </c>
      <c r="D46" s="33">
        <v>2392213.6700000004</v>
      </c>
      <c r="E46" s="33">
        <v>2505992.4</v>
      </c>
      <c r="F46" s="33">
        <v>27117.79</v>
      </c>
      <c r="G46" s="33">
        <v>1851359.73</v>
      </c>
      <c r="H46" s="33">
        <v>732471.21</v>
      </c>
      <c r="I46" s="33">
        <v>689492.23</v>
      </c>
      <c r="J46" s="33">
        <v>1779691.6700000004</v>
      </c>
      <c r="K46" s="33">
        <v>2175192.0100000002</v>
      </c>
      <c r="L46" s="42">
        <f>SUM(B46:K46)</f>
        <v>15558010.79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2852303.8900000006</v>
      </c>
      <c r="C48" s="41">
        <f aca="true" t="shared" si="12" ref="C48:K48">IF(C17+C27+C40+C49&lt;0,0,C17+C27+C49)</f>
        <v>1352692.3499999999</v>
      </c>
      <c r="D48" s="41">
        <f t="shared" si="12"/>
        <v>3593838.2300000004</v>
      </c>
      <c r="E48" s="41">
        <f t="shared" si="12"/>
        <v>3468977.5</v>
      </c>
      <c r="F48" s="41">
        <f t="shared" si="12"/>
        <v>1070489.6500000001</v>
      </c>
      <c r="G48" s="41">
        <f t="shared" si="12"/>
        <v>2422575.54</v>
      </c>
      <c r="H48" s="41">
        <f t="shared" si="12"/>
        <v>1030865.47</v>
      </c>
      <c r="I48" s="41">
        <f t="shared" si="12"/>
        <v>1121625.54</v>
      </c>
      <c r="J48" s="41">
        <f t="shared" si="12"/>
        <v>2263647.8600000003</v>
      </c>
      <c r="K48" s="41">
        <f t="shared" si="12"/>
        <v>2781826.6100000003</v>
      </c>
      <c r="L48" s="42">
        <f>SUM(B48:K48)</f>
        <v>21958842.64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2852303.89</v>
      </c>
      <c r="C54" s="41">
        <f aca="true" t="shared" si="14" ref="C54:J54">SUM(C55:C66)</f>
        <v>1352692.35</v>
      </c>
      <c r="D54" s="41">
        <f t="shared" si="14"/>
        <v>3593838.23</v>
      </c>
      <c r="E54" s="41">
        <f t="shared" si="14"/>
        <v>3468977.5</v>
      </c>
      <c r="F54" s="41">
        <f t="shared" si="14"/>
        <v>1070489.65</v>
      </c>
      <c r="G54" s="41">
        <f t="shared" si="14"/>
        <v>2422575.54</v>
      </c>
      <c r="H54" s="41">
        <f t="shared" si="14"/>
        <v>1030865.47</v>
      </c>
      <c r="I54" s="41">
        <f>SUM(I55:I69)</f>
        <v>1121625.54</v>
      </c>
      <c r="J54" s="41">
        <f t="shared" si="14"/>
        <v>2263647.86</v>
      </c>
      <c r="K54" s="41">
        <f>SUM(K55:K68)</f>
        <v>2781826.6</v>
      </c>
      <c r="L54" s="46">
        <f>SUM(B54:K54)</f>
        <v>21958842.630000003</v>
      </c>
      <c r="M54" s="40"/>
    </row>
    <row r="55" spans="1:13" ht="18.75" customHeight="1">
      <c r="A55" s="47" t="s">
        <v>50</v>
      </c>
      <c r="B55" s="48">
        <v>2852303.89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2852303.89</v>
      </c>
      <c r="M55" s="40"/>
    </row>
    <row r="56" spans="1:12" ht="18.75" customHeight="1">
      <c r="A56" s="47" t="s">
        <v>60</v>
      </c>
      <c r="B56" s="17">
        <v>0</v>
      </c>
      <c r="C56" s="48">
        <v>1185265.36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1185265.36</v>
      </c>
    </row>
    <row r="57" spans="1:12" ht="18.75" customHeight="1">
      <c r="A57" s="47" t="s">
        <v>61</v>
      </c>
      <c r="B57" s="17">
        <v>0</v>
      </c>
      <c r="C57" s="48">
        <v>167426.99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167426.99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3593838.23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3593838.23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3468977.5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3468977.5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1070489.65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1070489.65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2422575.54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2422575.54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1030865.47</v>
      </c>
      <c r="I62" s="17">
        <v>0</v>
      </c>
      <c r="J62" s="17">
        <v>0</v>
      </c>
      <c r="K62" s="17">
        <v>0</v>
      </c>
      <c r="L62" s="46">
        <f t="shared" si="15"/>
        <v>1030865.47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2263647.86</v>
      </c>
      <c r="K64" s="17">
        <v>0</v>
      </c>
      <c r="L64" s="46">
        <f t="shared" si="15"/>
        <v>2263647.86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1769923.07</v>
      </c>
      <c r="L65" s="46">
        <f t="shared" si="15"/>
        <v>1769923.07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1011903.53</v>
      </c>
      <c r="L66" s="46">
        <f t="shared" si="15"/>
        <v>1011903.53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1121625.54</v>
      </c>
      <c r="J69" s="53">
        <v>0</v>
      </c>
      <c r="K69" s="53">
        <v>0</v>
      </c>
      <c r="L69" s="51">
        <f>SUM(B69:K69)</f>
        <v>1121625.54</v>
      </c>
    </row>
    <row r="70" spans="1:12" ht="18" customHeight="1">
      <c r="A70" s="62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2021-04-07T21:47:45Z</dcterms:modified>
  <cp:category/>
  <cp:version/>
  <cp:contentType/>
  <cp:contentStatus/>
</cp:coreProperties>
</file>