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<sst xmlns="http://schemas.openxmlformats.org/spreadsheetml/2006/main" count="79" uniqueCount="78">
  <si>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</si>
  <si>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</si>
  <si>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</si>
  <si>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</si>
  <si>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</si>
  <si>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</si>
  <si>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</si>
  <si>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</si>
  <si>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</si>
  <si>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</si>
  <si>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</si>
  <si>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</si>
  <si>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</si>
  <si>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</si>
  <si>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</si>
  <si>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</si>
  <si>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</si>
  <si>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</si>
  <si>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</si>
  <si>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</si>
  <si>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</si>
  <si>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</si>
  <si>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</si>
  <si>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</si>
  <si>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</si>
  <si>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</si>
  <si>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</si>
  <si>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</si>
  <si>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</si>
  <si>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</si>
  <si>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</si>
  <si>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</si>
  <si>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</si>
  <si>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</si>
  <si>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</si>
  <si>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</si>
  <si>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</si>
  <si>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</si>
  <si>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</si>
  <si>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</si>
  <si>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</si>
  <si>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</si>
  <si>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</si>
  <si>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</si>
  <si>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</si>
  <si>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</si>
  <si>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</si>
  <si>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</si>
  <si>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</si>
  <si>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</si>
  <si>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</si>
  <si>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</si>
  <si>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</si>
  <si>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</si>
  <si>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</si>
  <si>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</si>
  <si>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</si>
  <si>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</si>
  <si>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</si>
  <si>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</si>
  <si>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</si>
  <si>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</si>
  <si>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</si>
  <si>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</si>
  <si>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</si>
  <si>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</si>
  <si>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</si>
  <si>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</si>
  <si>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</si>
  <si>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</si>
  <si>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</si>
  <si>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</si>
  <si>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</si>
  <si>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</si>
  <si>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</si>
  <si>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</si>
  <si>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30/03/21 - VENCIMENTO 07/04/21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</si>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</sst>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35103</v>
      </c>
      <c r="C7" s="10">
        <f>C8+C11</f>
        <v>51468</v>
      </c>
      <c r="D7" s="10">
        <f aca="true" t="shared" si="0" ref="D7:K7">D8+D11</f>
        <v>136490</v>
      </c>
      <c r="E7" s="10">
        <f t="shared" si="0"/>
        <v>124420</v>
      </c>
      <c r="F7" s="10">
        <f t="shared" si="0"/>
        <v>130068</v>
      </c>
      <c r="G7" s="10">
        <f t="shared" si="0"/>
        <v>62580</v>
      </c>
      <c r="H7" s="10">
        <f t="shared" si="0"/>
        <v>33160</v>
      </c>
      <c r="I7" s="10">
        <f t="shared" si="0"/>
        <v>62679</v>
      </c>
      <c r="J7" s="10">
        <f t="shared" si="0"/>
        <v>45695</v>
      </c>
      <c r="K7" s="10">
        <f t="shared" si="0"/>
        <v>101702</v>
      </c>
      <c r="L7" s="10">
        <f>SUM(B7:K7)</f>
        <v>783365</v>
      </c>
      <c r="M7" s="11"/>
    </row>
    <row r="8" spans="1:13" ht="17.25" customHeight="1">
      <c r="A8" s="12" t="s">
        <v>18</v>
      </c>
      <c r="B8" s="13">
        <f>B9+B10</f>
        <v>2306</v>
      </c>
      <c r="C8" s="13">
        <f aca="true" t="shared" si="1" ref="C8:K8">C9+C10</f>
        <v>3732</v>
      </c>
      <c r="D8" s="13">
        <f t="shared" si="1"/>
        <v>8864</v>
      </c>
      <c r="E8" s="13">
        <f t="shared" si="1"/>
        <v>7720</v>
      </c>
      <c r="F8" s="13">
        <f t="shared" si="1"/>
        <v>7676</v>
      </c>
      <c r="G8" s="13">
        <f t="shared" si="1"/>
        <v>4201</v>
      </c>
      <c r="H8" s="13">
        <f t="shared" si="1"/>
        <v>2118</v>
      </c>
      <c r="I8" s="13">
        <f t="shared" si="1"/>
        <v>2867</v>
      </c>
      <c r="J8" s="13">
        <f t="shared" si="1"/>
        <v>2318</v>
      </c>
      <c r="K8" s="13">
        <f t="shared" si="1"/>
        <v>5788</v>
      </c>
      <c r="L8" s="13">
        <f>SUM(B8:K8)</f>
        <v>47590</v>
      </c>
      <c r="M8"/>
    </row>
    <row r="9" spans="1:13" ht="17.25" customHeight="1">
      <c r="A9" s="14" t="s">
        <v>19</v>
      </c>
      <c r="B9" s="15">
        <v>2305</v>
      </c>
      <c r="C9" s="15">
        <v>3732</v>
      </c>
      <c r="D9" s="15">
        <v>8864</v>
      </c>
      <c r="E9" s="15">
        <v>7720</v>
      </c>
      <c r="F9" s="15">
        <v>7676</v>
      </c>
      <c r="G9" s="15">
        <v>4201</v>
      </c>
      <c r="H9" s="15">
        <v>2115</v>
      </c>
      <c r="I9" s="15">
        <v>2867</v>
      </c>
      <c r="J9" s="15">
        <v>2318</v>
      </c>
      <c r="K9" s="15">
        <v>5788</v>
      </c>
      <c r="L9" s="13">
        <f>SUM(B9:K9)</f>
        <v>47586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32797</v>
      </c>
      <c r="C11" s="15">
        <v>47736</v>
      </c>
      <c r="D11" s="15">
        <v>127626</v>
      </c>
      <c r="E11" s="15">
        <v>116700</v>
      </c>
      <c r="F11" s="15">
        <v>122392</v>
      </c>
      <c r="G11" s="15">
        <v>58379</v>
      </c>
      <c r="H11" s="15">
        <v>31042</v>
      </c>
      <c r="I11" s="15">
        <v>59812</v>
      </c>
      <c r="J11" s="15">
        <v>43377</v>
      </c>
      <c r="K11" s="15">
        <v>95914</v>
      </c>
      <c r="L11" s="13">
        <f>SUM(B11:K11)</f>
        <v>735775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2.284320063249444</v>
      </c>
      <c r="C15" s="22">
        <v>2.331095738605313</v>
      </c>
      <c r="D15" s="22">
        <v>2.422128353616951</v>
      </c>
      <c r="E15" s="22">
        <v>2.137966898083102</v>
      </c>
      <c r="F15" s="22">
        <v>2.449568490765124</v>
      </c>
      <c r="G15" s="22">
        <v>2.554410055139664</v>
      </c>
      <c r="H15" s="22">
        <v>2.356127467045466</v>
      </c>
      <c r="I15" s="22">
        <v>2.153389229874501</v>
      </c>
      <c r="J15" s="22">
        <v>3.019202723470237</v>
      </c>
      <c r="K15" s="22">
        <v>2.079729507099796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469124.26999999996</v>
      </c>
      <c r="C17" s="25">
        <f aca="true" t="shared" si="2" ref="C17:K17">C18+C19+C20+C21+C22+C23+C24</f>
        <v>373352.38999999996</v>
      </c>
      <c r="D17" s="25">
        <f t="shared" si="2"/>
        <v>1232579.06</v>
      </c>
      <c r="E17" s="25">
        <f t="shared" si="2"/>
        <v>997899.01</v>
      </c>
      <c r="F17" s="25">
        <f t="shared" si="2"/>
        <v>1066663.09</v>
      </c>
      <c r="G17" s="25">
        <f t="shared" si="2"/>
        <v>591460.79</v>
      </c>
      <c r="H17" s="25">
        <f t="shared" si="2"/>
        <v>316883.24999999994</v>
      </c>
      <c r="I17" s="25">
        <f t="shared" si="2"/>
        <v>448747.26</v>
      </c>
      <c r="J17" s="25">
        <f t="shared" si="2"/>
        <v>498865.32</v>
      </c>
      <c r="K17" s="25">
        <f t="shared" si="2"/>
        <v>625994.2399999999</v>
      </c>
      <c r="L17" s="25">
        <f>L18+L19+L20+L21+L22+L23+L24</f>
        <v>6621568.68</v>
      </c>
      <c r="M17"/>
    </row>
    <row r="18" spans="1:13" ht="17.25" customHeight="1">
      <c r="A18" s="26" t="s">
        <v>24</v>
      </c>
      <c r="B18" s="33">
        <f aca="true" t="shared" si="3" ref="B18:K18">ROUND(B13*B7,2)</f>
        <v>203881.73</v>
      </c>
      <c r="C18" s="33">
        <f t="shared" si="3"/>
        <v>157558.99</v>
      </c>
      <c r="D18" s="33">
        <f t="shared" si="3"/>
        <v>497615.24</v>
      </c>
      <c r="E18" s="33">
        <f t="shared" si="3"/>
        <v>458736.54</v>
      </c>
      <c r="F18" s="33">
        <f t="shared" si="3"/>
        <v>424515.94</v>
      </c>
      <c r="G18" s="33">
        <f t="shared" si="3"/>
        <v>224443.17</v>
      </c>
      <c r="H18" s="33">
        <f t="shared" si="3"/>
        <v>131035.06</v>
      </c>
      <c r="I18" s="33">
        <f t="shared" si="3"/>
        <v>205718.75</v>
      </c>
      <c r="J18" s="33">
        <f t="shared" si="3"/>
        <v>161481.56</v>
      </c>
      <c r="K18" s="33">
        <f t="shared" si="3"/>
        <v>293440.78</v>
      </c>
      <c r="L18" s="33">
        <f aca="true" t="shared" si="4" ref="L18:L24">SUM(B18:K18)</f>
        <v>2758427.76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261849.4</v>
      </c>
      <c r="C19" s="33">
        <f t="shared" si="5"/>
        <v>209726.1</v>
      </c>
      <c r="D19" s="33">
        <f t="shared" si="5"/>
        <v>707672.74</v>
      </c>
      <c r="E19" s="33">
        <f t="shared" si="5"/>
        <v>522027</v>
      </c>
      <c r="F19" s="33">
        <f t="shared" si="5"/>
        <v>615364.93</v>
      </c>
      <c r="G19" s="33">
        <f t="shared" si="5"/>
        <v>348876.72</v>
      </c>
      <c r="H19" s="33">
        <f t="shared" si="5"/>
        <v>177700.24</v>
      </c>
      <c r="I19" s="33">
        <f t="shared" si="5"/>
        <v>237273.79</v>
      </c>
      <c r="J19" s="33">
        <f t="shared" si="5"/>
        <v>326064.01</v>
      </c>
      <c r="K19" s="33">
        <f t="shared" si="5"/>
        <v>316836.67</v>
      </c>
      <c r="L19" s="33">
        <f t="shared" si="4"/>
        <v>3723391.5999999996</v>
      </c>
      <c r="M19"/>
    </row>
    <row r="20" spans="1:13" ht="17.25" customHeight="1">
      <c r="A20" s="27" t="s">
        <v>26</v>
      </c>
      <c r="B20" s="33">
        <v>2051.91</v>
      </c>
      <c r="C20" s="33">
        <v>4726.07</v>
      </c>
      <c r="D20" s="33">
        <v>24608.62</v>
      </c>
      <c r="E20" s="33">
        <v>18782.04</v>
      </c>
      <c r="F20" s="33">
        <v>25440.99</v>
      </c>
      <c r="G20" s="33">
        <v>18140.9</v>
      </c>
      <c r="H20" s="33">
        <v>10137.29</v>
      </c>
      <c r="I20" s="33">
        <v>4522.36</v>
      </c>
      <c r="J20" s="33">
        <v>8637.29</v>
      </c>
      <c r="K20" s="33">
        <v>13034.33</v>
      </c>
      <c r="L20" s="33">
        <f t="shared" si="4"/>
        <v>130081.8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-704.34</v>
      </c>
      <c r="I23" s="33">
        <v>-108.87</v>
      </c>
      <c r="J23" s="33">
        <v>0</v>
      </c>
      <c r="K23" s="33">
        <v>0</v>
      </c>
      <c r="L23" s="33">
        <f t="shared" si="4"/>
        <v>-813.21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-30137.4</v>
      </c>
      <c r="C27" s="33">
        <f t="shared" si="6"/>
        <v>-16420.8</v>
      </c>
      <c r="D27" s="33">
        <f t="shared" si="6"/>
        <v>-39001.6</v>
      </c>
      <c r="E27" s="33">
        <f t="shared" si="6"/>
        <v>-38528.55</v>
      </c>
      <c r="F27" s="33">
        <f t="shared" si="6"/>
        <v>-33774.4</v>
      </c>
      <c r="G27" s="33">
        <f t="shared" si="6"/>
        <v>-18484.4</v>
      </c>
      <c r="H27" s="33">
        <f t="shared" si="6"/>
        <v>-17143.96</v>
      </c>
      <c r="I27" s="33">
        <f t="shared" si="6"/>
        <v>-23589.67</v>
      </c>
      <c r="J27" s="33">
        <f t="shared" si="6"/>
        <v>-10199.2</v>
      </c>
      <c r="K27" s="33">
        <f t="shared" si="6"/>
        <v>-25467.2</v>
      </c>
      <c r="L27" s="33">
        <f aca="true" t="shared" si="7" ref="L27:L33">SUM(B27:K27)</f>
        <v>-252747.18</v>
      </c>
      <c r="M27"/>
    </row>
    <row r="28" spans="1:13" ht="18.75" customHeight="1">
      <c r="A28" s="27" t="s">
        <v>30</v>
      </c>
      <c r="B28" s="33">
        <f>B29+B30+B31+B32</f>
        <v>-10142</v>
      </c>
      <c r="C28" s="33">
        <f aca="true" t="shared" si="8" ref="C28:K28">C29+C30+C31+C32</f>
        <v>-16420.8</v>
      </c>
      <c r="D28" s="33">
        <f t="shared" si="8"/>
        <v>-39001.6</v>
      </c>
      <c r="E28" s="33">
        <f t="shared" si="8"/>
        <v>-33968</v>
      </c>
      <c r="F28" s="33">
        <f t="shared" si="8"/>
        <v>-33774.4</v>
      </c>
      <c r="G28" s="33">
        <f t="shared" si="8"/>
        <v>-18484.4</v>
      </c>
      <c r="H28" s="33">
        <f t="shared" si="8"/>
        <v>-9306</v>
      </c>
      <c r="I28" s="33">
        <f t="shared" si="8"/>
        <v>-23589.67</v>
      </c>
      <c r="J28" s="33">
        <f t="shared" si="8"/>
        <v>-10199.2</v>
      </c>
      <c r="K28" s="33">
        <f t="shared" si="8"/>
        <v>-25467.2</v>
      </c>
      <c r="L28" s="33">
        <f t="shared" si="7"/>
        <v>-220353.27000000002</v>
      </c>
      <c r="M28"/>
    </row>
    <row r="29" spans="1:13" s="36" customFormat="1" ht="18.75" customHeight="1">
      <c r="A29" s="34" t="s">
        <v>58</v>
      </c>
      <c r="B29" s="33">
        <f>-ROUND((B9)*$E$3,2)</f>
        <v>-10142</v>
      </c>
      <c r="C29" s="33">
        <f aca="true" t="shared" si="9" ref="C29:K29">-ROUND((C9)*$E$3,2)</f>
        <v>-16420.8</v>
      </c>
      <c r="D29" s="33">
        <f t="shared" si="9"/>
        <v>-39001.6</v>
      </c>
      <c r="E29" s="33">
        <f t="shared" si="9"/>
        <v>-33968</v>
      </c>
      <c r="F29" s="33">
        <f t="shared" si="9"/>
        <v>-33774.4</v>
      </c>
      <c r="G29" s="33">
        <f t="shared" si="9"/>
        <v>-18484.4</v>
      </c>
      <c r="H29" s="33">
        <f t="shared" si="9"/>
        <v>-9306</v>
      </c>
      <c r="I29" s="33">
        <f t="shared" si="9"/>
        <v>-12614.8</v>
      </c>
      <c r="J29" s="33">
        <f t="shared" si="9"/>
        <v>-10199.2</v>
      </c>
      <c r="K29" s="33">
        <f t="shared" si="9"/>
        <v>-25467.2</v>
      </c>
      <c r="L29" s="33">
        <f t="shared" si="7"/>
        <v>-209378.4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-45.05</v>
      </c>
      <c r="J31" s="17">
        <v>0</v>
      </c>
      <c r="K31" s="17">
        <v>0</v>
      </c>
      <c r="L31" s="33">
        <f t="shared" si="7"/>
        <v>-45.05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-10929.82</v>
      </c>
      <c r="J32" s="17">
        <v>0</v>
      </c>
      <c r="K32" s="17">
        <v>0</v>
      </c>
      <c r="L32" s="33">
        <f t="shared" si="7"/>
        <v>-10929.82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438986.86999999994</v>
      </c>
      <c r="C48" s="41">
        <f aca="true" t="shared" si="12" ref="C48:K48">IF(C17+C27+C40+C49&lt;0,0,C17+C27+C49)</f>
        <v>356931.58999999997</v>
      </c>
      <c r="D48" s="41">
        <f t="shared" si="12"/>
        <v>1193577.46</v>
      </c>
      <c r="E48" s="41">
        <f t="shared" si="12"/>
        <v>959370.46</v>
      </c>
      <c r="F48" s="41">
        <f t="shared" si="12"/>
        <v>1032888.6900000001</v>
      </c>
      <c r="G48" s="41">
        <f t="shared" si="12"/>
        <v>572976.39</v>
      </c>
      <c r="H48" s="41">
        <f t="shared" si="12"/>
        <v>299739.2899999999</v>
      </c>
      <c r="I48" s="41">
        <f t="shared" si="12"/>
        <v>425157.59</v>
      </c>
      <c r="J48" s="41">
        <f t="shared" si="12"/>
        <v>488666.12</v>
      </c>
      <c r="K48" s="41">
        <f t="shared" si="12"/>
        <v>600527.0399999999</v>
      </c>
      <c r="L48" s="42">
        <f>SUM(B48:K48)</f>
        <v>6368821.5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438986.88</v>
      </c>
      <c r="C54" s="41">
        <f aca="true" t="shared" si="14" ref="C54:J54">SUM(C55:C66)</f>
        <v>356931.59</v>
      </c>
      <c r="D54" s="41">
        <f t="shared" si="14"/>
        <v>1193577.47</v>
      </c>
      <c r="E54" s="41">
        <f t="shared" si="14"/>
        <v>959370.46</v>
      </c>
      <c r="F54" s="41">
        <f t="shared" si="14"/>
        <v>1032888.69</v>
      </c>
      <c r="G54" s="41">
        <f t="shared" si="14"/>
        <v>572976.39</v>
      </c>
      <c r="H54" s="41">
        <f t="shared" si="14"/>
        <v>299739.29</v>
      </c>
      <c r="I54" s="41">
        <f>SUM(I55:I69)</f>
        <v>425157.59</v>
      </c>
      <c r="J54" s="41">
        <f t="shared" si="14"/>
        <v>488666.12</v>
      </c>
      <c r="K54" s="41">
        <f>SUM(K55:K68)</f>
        <v>600527.04</v>
      </c>
      <c r="L54" s="46">
        <f>SUM(B54:K54)</f>
        <v>6368821.52</v>
      </c>
      <c r="M54" s="40"/>
    </row>
    <row r="55" spans="1:13" ht="18.75" customHeight="1">
      <c r="A55" s="47" t="s">
        <v>51</v>
      </c>
      <c r="B55" s="48">
        <v>438986.88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438986.88</v>
      </c>
      <c r="M55" s="40"/>
    </row>
    <row r="56" spans="1:12" ht="18.75" customHeight="1">
      <c r="A56" s="47" t="s">
        <v>61</v>
      </c>
      <c r="B56" s="17">
        <v>0</v>
      </c>
      <c r="C56" s="48">
        <v>316705.4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316705.4</v>
      </c>
    </row>
    <row r="57" spans="1:12" ht="18.75" customHeight="1">
      <c r="A57" s="47" t="s">
        <v>62</v>
      </c>
      <c r="B57" s="17">
        <v>0</v>
      </c>
      <c r="C57" s="48">
        <v>40226.19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40226.19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1193577.47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1193577.47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959370.46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959370.46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1032888.69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1032888.69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572976.39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572976.39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299739.29</v>
      </c>
      <c r="I62" s="17">
        <v>0</v>
      </c>
      <c r="J62" s="17">
        <v>0</v>
      </c>
      <c r="K62" s="17">
        <v>0</v>
      </c>
      <c r="L62" s="46">
        <f t="shared" si="15"/>
        <v>299739.29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488666.12</v>
      </c>
      <c r="K64" s="17">
        <v>0</v>
      </c>
      <c r="L64" s="46">
        <f t="shared" si="15"/>
        <v>488666.12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336835.62</v>
      </c>
      <c r="L65" s="46">
        <f t="shared" si="15"/>
        <v>336835.62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263691.42</v>
      </c>
      <c r="L66" s="46">
        <f t="shared" si="15"/>
        <v>263691.42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425157.59</v>
      </c>
      <c r="J69" s="53">
        <v>0</v>
      </c>
      <c r="K69" s="53">
        <v>0</v>
      </c>
      <c r="L69" s="51">
        <f>SUM(B69:K69)</f>
        <v>425157.59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2021-04-06T18:25:07Z</dcterms:modified>
  <cp:category/>
  <cp:version/>
  <cp:contentType/>
  <cp:contentStatus/>
</cp:coreProperties>
</file>