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<sst xmlns="http://schemas.openxmlformats.org/spreadsheetml/2006/main" count="79" uniqueCount="78">
  <si>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</si>
  <si>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</si>
  <si>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</si>
  <si>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</si>
  <si>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</si>
  <si>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</si>
  <si>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</si>
  <si>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</si>
  <si>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</si>
  <si>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</si>
  <si>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</si>
  <si>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</si>
  <si>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</si>
  <si>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</si>
  <si>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</si>
  <si>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</si>
  <si>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</si>
  <si>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</si>
  <si>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</si>
  <si>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</si>
  <si>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</si>
  <si>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</si>
  <si>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</si>
  <si>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</si>
  <si>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</si>
  <si>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</si>
  <si>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</si>
  <si>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</si>
  <si>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</si>
  <si>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</si>
  <si>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</si>
  <si>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</si>
  <si>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</si>
  <si>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</si>
  <si>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</si>
  <si>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</si>
  <si>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</si>
  <si>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</si>
  <si>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</si>
  <si>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</si>
  <si>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</si>
  <si>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</si>
  <si>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</si>
  <si>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</si>
  <si>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</si>
  <si>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</si>
  <si>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</si>
  <si>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</si>
  <si>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</si>
  <si>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</si>
  <si>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</si>
  <si>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</si>
  <si>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</si>
  <si>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</si>
  <si>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</si>
  <si>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</si>
  <si>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</si>
  <si>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</si>
  <si>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</si>
  <si>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</si>
  <si>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</si>
  <si>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</si>
  <si>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</si>
  <si>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</si>
  <si>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</si>
  <si>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</si>
  <si>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</si>
  <si>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</si>
  <si>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</si>
  <si>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</si>
  <si>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</si>
  <si>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</si>
  <si>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</si>
  <si>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</si>
  <si>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</si>
  <si>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</si>
  <si>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29/03/21 - VENCIMENTO 06/04/21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</si>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</sst>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34039</v>
      </c>
      <c r="C7" s="10">
        <f>C8+C11</f>
        <v>48305</v>
      </c>
      <c r="D7" s="10">
        <f aca="true" t="shared" si="0" ref="D7:K7">D8+D11</f>
        <v>131437</v>
      </c>
      <c r="E7" s="10">
        <f t="shared" si="0"/>
        <v>119092</v>
      </c>
      <c r="F7" s="10">
        <f t="shared" si="0"/>
        <v>126920</v>
      </c>
      <c r="G7" s="10">
        <f t="shared" si="0"/>
        <v>59654</v>
      </c>
      <c r="H7" s="10">
        <f t="shared" si="0"/>
        <v>31917</v>
      </c>
      <c r="I7" s="10">
        <f t="shared" si="0"/>
        <v>60224</v>
      </c>
      <c r="J7" s="10">
        <f t="shared" si="0"/>
        <v>44555</v>
      </c>
      <c r="K7" s="10">
        <f t="shared" si="0"/>
        <v>99760</v>
      </c>
      <c r="L7" s="10">
        <f>SUM(B7:K7)</f>
        <v>755903</v>
      </c>
      <c r="M7" s="11"/>
    </row>
    <row r="8" spans="1:13" ht="17.25" customHeight="1">
      <c r="A8" s="12" t="s">
        <v>18</v>
      </c>
      <c r="B8" s="13">
        <f>B9+B10</f>
        <v>2340</v>
      </c>
      <c r="C8" s="13">
        <f aca="true" t="shared" si="1" ref="C8:K8">C9+C10</f>
        <v>3327</v>
      </c>
      <c r="D8" s="13">
        <f t="shared" si="1"/>
        <v>9341</v>
      </c>
      <c r="E8" s="13">
        <f t="shared" si="1"/>
        <v>7716</v>
      </c>
      <c r="F8" s="13">
        <f t="shared" si="1"/>
        <v>7863</v>
      </c>
      <c r="G8" s="13">
        <f t="shared" si="1"/>
        <v>4260</v>
      </c>
      <c r="H8" s="13">
        <f t="shared" si="1"/>
        <v>2081</v>
      </c>
      <c r="I8" s="13">
        <f t="shared" si="1"/>
        <v>2931</v>
      </c>
      <c r="J8" s="13">
        <f t="shared" si="1"/>
        <v>2389</v>
      </c>
      <c r="K8" s="13">
        <f t="shared" si="1"/>
        <v>6013</v>
      </c>
      <c r="L8" s="13">
        <f>SUM(B8:K8)</f>
        <v>48261</v>
      </c>
      <c r="M8"/>
    </row>
    <row r="9" spans="1:13" ht="17.25" customHeight="1">
      <c r="A9" s="14" t="s">
        <v>19</v>
      </c>
      <c r="B9" s="15">
        <v>2340</v>
      </c>
      <c r="C9" s="15">
        <v>3327</v>
      </c>
      <c r="D9" s="15">
        <v>9341</v>
      </c>
      <c r="E9" s="15">
        <v>7716</v>
      </c>
      <c r="F9" s="15">
        <v>7863</v>
      </c>
      <c r="G9" s="15">
        <v>4260</v>
      </c>
      <c r="H9" s="15">
        <v>2079</v>
      </c>
      <c r="I9" s="15">
        <v>2931</v>
      </c>
      <c r="J9" s="15">
        <v>2389</v>
      </c>
      <c r="K9" s="15">
        <v>6013</v>
      </c>
      <c r="L9" s="13">
        <f>SUM(B9:K9)</f>
        <v>48259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31699</v>
      </c>
      <c r="C11" s="15">
        <v>44978</v>
      </c>
      <c r="D11" s="15">
        <v>122096</v>
      </c>
      <c r="E11" s="15">
        <v>111376</v>
      </c>
      <c r="F11" s="15">
        <v>119057</v>
      </c>
      <c r="G11" s="15">
        <v>55394</v>
      </c>
      <c r="H11" s="15">
        <v>29836</v>
      </c>
      <c r="I11" s="15">
        <v>57293</v>
      </c>
      <c r="J11" s="15">
        <v>42166</v>
      </c>
      <c r="K11" s="15">
        <v>93747</v>
      </c>
      <c r="L11" s="13">
        <f>SUM(B11:K11)</f>
        <v>707642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2.31274097991819</v>
      </c>
      <c r="C15" s="22">
        <v>2.474223885181061</v>
      </c>
      <c r="D15" s="22">
        <v>2.499355788214965</v>
      </c>
      <c r="E15" s="22">
        <v>2.176510183261416</v>
      </c>
      <c r="F15" s="22">
        <v>2.500851530803673</v>
      </c>
      <c r="G15" s="22">
        <v>2.670268755715066</v>
      </c>
      <c r="H15" s="22">
        <v>2.434269649835398</v>
      </c>
      <c r="I15" s="22">
        <v>2.247501713546224</v>
      </c>
      <c r="J15" s="22">
        <v>3.074089610953455</v>
      </c>
      <c r="K15" s="22">
        <v>2.11342248640466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460112.2</v>
      </c>
      <c r="C17" s="25">
        <f aca="true" t="shared" si="2" ref="C17:K17">C18+C19+C20+C21+C22+C23+C24</f>
        <v>372271.81</v>
      </c>
      <c r="D17" s="25">
        <f t="shared" si="2"/>
        <v>1225087.12</v>
      </c>
      <c r="E17" s="25">
        <f t="shared" si="2"/>
        <v>972142.6699999999</v>
      </c>
      <c r="F17" s="25">
        <f t="shared" si="2"/>
        <v>1062620.5999999999</v>
      </c>
      <c r="G17" s="25">
        <f t="shared" si="2"/>
        <v>589408.6900000001</v>
      </c>
      <c r="H17" s="25">
        <f t="shared" si="2"/>
        <v>315064.23</v>
      </c>
      <c r="I17" s="25">
        <f t="shared" si="2"/>
        <v>450148.18999999994</v>
      </c>
      <c r="J17" s="25">
        <f t="shared" si="2"/>
        <v>495303.36</v>
      </c>
      <c r="K17" s="25">
        <f t="shared" si="2"/>
        <v>624058.64</v>
      </c>
      <c r="L17" s="25">
        <f>L18+L19+L20+L21+L22+L23+L24</f>
        <v>6566217.510000001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197701.92</v>
      </c>
      <c r="C18" s="33">
        <f t="shared" si="3"/>
        <v>147876.1</v>
      </c>
      <c r="D18" s="33">
        <f t="shared" si="3"/>
        <v>479193.01</v>
      </c>
      <c r="E18" s="33">
        <f t="shared" si="3"/>
        <v>439092.2</v>
      </c>
      <c r="F18" s="33">
        <f t="shared" si="3"/>
        <v>414241.5</v>
      </c>
      <c r="G18" s="33">
        <f t="shared" si="3"/>
        <v>213949.07</v>
      </c>
      <c r="H18" s="33">
        <f t="shared" si="3"/>
        <v>126123.22</v>
      </c>
      <c r="I18" s="33">
        <f t="shared" si="3"/>
        <v>197661.19</v>
      </c>
      <c r="J18" s="33">
        <f t="shared" si="3"/>
        <v>157452.91</v>
      </c>
      <c r="K18" s="33">
        <f t="shared" si="3"/>
        <v>287837.53</v>
      </c>
      <c r="L18" s="33">
        <f aca="true" t="shared" si="4" ref="L18:L24">SUM(B18:K18)</f>
        <v>2661128.6500000004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259531.41</v>
      </c>
      <c r="C19" s="33">
        <f t="shared" si="5"/>
        <v>218002.48</v>
      </c>
      <c r="D19" s="33">
        <f t="shared" si="5"/>
        <v>718480.81</v>
      </c>
      <c r="E19" s="33">
        <f t="shared" si="5"/>
        <v>516596.44</v>
      </c>
      <c r="F19" s="33">
        <f t="shared" si="5"/>
        <v>621714.99</v>
      </c>
      <c r="G19" s="33">
        <f t="shared" si="5"/>
        <v>357352.45</v>
      </c>
      <c r="H19" s="33">
        <f t="shared" si="5"/>
        <v>180894.71</v>
      </c>
      <c r="I19" s="33">
        <f t="shared" si="5"/>
        <v>246582.67</v>
      </c>
      <c r="J19" s="33">
        <f t="shared" si="5"/>
        <v>326571.44</v>
      </c>
      <c r="K19" s="33">
        <f t="shared" si="5"/>
        <v>320484.78</v>
      </c>
      <c r="L19" s="33">
        <f t="shared" si="4"/>
        <v>3766212.1799999997</v>
      </c>
      <c r="M19"/>
    </row>
    <row r="20" spans="1:13" ht="17.25" customHeight="1">
      <c r="A20" s="27" t="s">
        <v>26</v>
      </c>
      <c r="B20" s="33">
        <v>1888.94</v>
      </c>
      <c r="C20" s="33">
        <v>5052</v>
      </c>
      <c r="D20" s="33">
        <v>24730.84</v>
      </c>
      <c r="E20" s="33">
        <v>18985.75</v>
      </c>
      <c r="F20" s="33">
        <v>25322.88</v>
      </c>
      <c r="G20" s="33">
        <v>18107.17</v>
      </c>
      <c r="H20" s="33">
        <v>10035.64</v>
      </c>
      <c r="I20" s="33">
        <v>4563.1</v>
      </c>
      <c r="J20" s="33">
        <v>8596.55</v>
      </c>
      <c r="K20" s="33">
        <v>13053.87</v>
      </c>
      <c r="L20" s="33">
        <f t="shared" si="4"/>
        <v>130336.74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-351.3</v>
      </c>
      <c r="C23" s="33">
        <v>0</v>
      </c>
      <c r="D23" s="33">
        <v>0</v>
      </c>
      <c r="E23" s="33">
        <v>-885.15</v>
      </c>
      <c r="F23" s="33">
        <v>0</v>
      </c>
      <c r="G23" s="33">
        <v>0</v>
      </c>
      <c r="H23" s="33">
        <v>-704.34</v>
      </c>
      <c r="I23" s="33">
        <v>0</v>
      </c>
      <c r="J23" s="33">
        <v>0</v>
      </c>
      <c r="K23" s="33">
        <v>0</v>
      </c>
      <c r="L23" s="33">
        <f t="shared" si="4"/>
        <v>-1940.79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-30291.4</v>
      </c>
      <c r="C27" s="33">
        <f t="shared" si="6"/>
        <v>-14638.8</v>
      </c>
      <c r="D27" s="33">
        <f t="shared" si="6"/>
        <v>-41100.4</v>
      </c>
      <c r="E27" s="33">
        <f t="shared" si="6"/>
        <v>-38510.950000000004</v>
      </c>
      <c r="F27" s="33">
        <f t="shared" si="6"/>
        <v>-34597.2</v>
      </c>
      <c r="G27" s="33">
        <f t="shared" si="6"/>
        <v>-18744</v>
      </c>
      <c r="H27" s="33">
        <f t="shared" si="6"/>
        <v>-16985.56</v>
      </c>
      <c r="I27" s="33">
        <f t="shared" si="6"/>
        <v>-38538.759999999995</v>
      </c>
      <c r="J27" s="33">
        <f t="shared" si="6"/>
        <v>-10511.6</v>
      </c>
      <c r="K27" s="33">
        <f t="shared" si="6"/>
        <v>-26457.2</v>
      </c>
      <c r="L27" s="33">
        <f aca="true" t="shared" si="7" ref="L27:L33">SUM(B27:K27)</f>
        <v>-270375.87</v>
      </c>
      <c r="M27"/>
    </row>
    <row r="28" spans="1:13" ht="18.75" customHeight="1">
      <c r="A28" s="27" t="s">
        <v>30</v>
      </c>
      <c r="B28" s="33">
        <f>B29+B30+B31+B32</f>
        <v>-10296</v>
      </c>
      <c r="C28" s="33">
        <f aca="true" t="shared" si="8" ref="C28:K28">C29+C30+C31+C32</f>
        <v>-14638.8</v>
      </c>
      <c r="D28" s="33">
        <f t="shared" si="8"/>
        <v>-41100.4</v>
      </c>
      <c r="E28" s="33">
        <f t="shared" si="8"/>
        <v>-33950.4</v>
      </c>
      <c r="F28" s="33">
        <f t="shared" si="8"/>
        <v>-34597.2</v>
      </c>
      <c r="G28" s="33">
        <f t="shared" si="8"/>
        <v>-18744</v>
      </c>
      <c r="H28" s="33">
        <f t="shared" si="8"/>
        <v>-9147.6</v>
      </c>
      <c r="I28" s="33">
        <f t="shared" si="8"/>
        <v>-38538.759999999995</v>
      </c>
      <c r="J28" s="33">
        <f t="shared" si="8"/>
        <v>-10511.6</v>
      </c>
      <c r="K28" s="33">
        <f t="shared" si="8"/>
        <v>-26457.2</v>
      </c>
      <c r="L28" s="33">
        <f t="shared" si="7"/>
        <v>-237981.96</v>
      </c>
      <c r="M28"/>
    </row>
    <row r="29" spans="1:13" s="36" customFormat="1" ht="18.75" customHeight="1">
      <c r="A29" s="34" t="s">
        <v>58</v>
      </c>
      <c r="B29" s="33">
        <f>-ROUND((B9)*$E$3,2)</f>
        <v>-10296</v>
      </c>
      <c r="C29" s="33">
        <f aca="true" t="shared" si="9" ref="C29:K29">-ROUND((C9)*$E$3,2)</f>
        <v>-14638.8</v>
      </c>
      <c r="D29" s="33">
        <f t="shared" si="9"/>
        <v>-41100.4</v>
      </c>
      <c r="E29" s="33">
        <f t="shared" si="9"/>
        <v>-33950.4</v>
      </c>
      <c r="F29" s="33">
        <f t="shared" si="9"/>
        <v>-34597.2</v>
      </c>
      <c r="G29" s="33">
        <f t="shared" si="9"/>
        <v>-18744</v>
      </c>
      <c r="H29" s="33">
        <f t="shared" si="9"/>
        <v>-9147.6</v>
      </c>
      <c r="I29" s="33">
        <f t="shared" si="9"/>
        <v>-12896.4</v>
      </c>
      <c r="J29" s="33">
        <f t="shared" si="9"/>
        <v>-10511.6</v>
      </c>
      <c r="K29" s="33">
        <f t="shared" si="9"/>
        <v>-26457.2</v>
      </c>
      <c r="L29" s="33">
        <f t="shared" si="7"/>
        <v>-212339.6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-28.15</v>
      </c>
      <c r="J31" s="17">
        <v>0</v>
      </c>
      <c r="K31" s="17">
        <v>0</v>
      </c>
      <c r="L31" s="33">
        <f t="shared" si="7"/>
        <v>-28.15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-25614.21</v>
      </c>
      <c r="J32" s="17">
        <v>0</v>
      </c>
      <c r="K32" s="17">
        <v>0</v>
      </c>
      <c r="L32" s="33">
        <f t="shared" si="7"/>
        <v>-25614.21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429820.8</v>
      </c>
      <c r="C48" s="41">
        <f aca="true" t="shared" si="12" ref="C48:K48">IF(C17+C27+C40+C49&lt;0,0,C17+C27+C49)</f>
        <v>357633.01</v>
      </c>
      <c r="D48" s="41">
        <f t="shared" si="12"/>
        <v>1183986.7200000002</v>
      </c>
      <c r="E48" s="41">
        <f t="shared" si="12"/>
        <v>933631.72</v>
      </c>
      <c r="F48" s="41">
        <f t="shared" si="12"/>
        <v>1028023.3999999999</v>
      </c>
      <c r="G48" s="41">
        <f t="shared" si="12"/>
        <v>570664.6900000001</v>
      </c>
      <c r="H48" s="41">
        <f t="shared" si="12"/>
        <v>298078.67</v>
      </c>
      <c r="I48" s="41">
        <f t="shared" si="12"/>
        <v>411609.42999999993</v>
      </c>
      <c r="J48" s="41">
        <f t="shared" si="12"/>
        <v>484791.76</v>
      </c>
      <c r="K48" s="41">
        <f t="shared" si="12"/>
        <v>597601.4400000001</v>
      </c>
      <c r="L48" s="42">
        <f>SUM(B48:K48)</f>
        <v>6295841.64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429820.79</v>
      </c>
      <c r="C54" s="41">
        <f aca="true" t="shared" si="14" ref="C54:J54">SUM(C55:C66)</f>
        <v>357633</v>
      </c>
      <c r="D54" s="41">
        <f t="shared" si="14"/>
        <v>1183986.73</v>
      </c>
      <c r="E54" s="41">
        <f t="shared" si="14"/>
        <v>933631.74</v>
      </c>
      <c r="F54" s="41">
        <f t="shared" si="14"/>
        <v>1028023.39</v>
      </c>
      <c r="G54" s="41">
        <f t="shared" si="14"/>
        <v>570664.69</v>
      </c>
      <c r="H54" s="41">
        <f t="shared" si="14"/>
        <v>298078.66</v>
      </c>
      <c r="I54" s="41">
        <f>SUM(I55:I69)</f>
        <v>411609.43</v>
      </c>
      <c r="J54" s="41">
        <f t="shared" si="14"/>
        <v>484791.76</v>
      </c>
      <c r="K54" s="41">
        <f>SUM(K55:K68)</f>
        <v>597601.44</v>
      </c>
      <c r="L54" s="46">
        <f>SUM(B54:K54)</f>
        <v>6295841.629999999</v>
      </c>
      <c r="M54" s="40"/>
    </row>
    <row r="55" spans="1:13" ht="18.75" customHeight="1">
      <c r="A55" s="47" t="s">
        <v>51</v>
      </c>
      <c r="B55" s="48">
        <v>429820.79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429820.79</v>
      </c>
      <c r="M55" s="40"/>
    </row>
    <row r="56" spans="1:12" ht="18.75" customHeight="1">
      <c r="A56" s="47" t="s">
        <v>61</v>
      </c>
      <c r="B56" s="17">
        <v>0</v>
      </c>
      <c r="C56" s="48">
        <v>312928.87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312928.87</v>
      </c>
    </row>
    <row r="57" spans="1:12" ht="18.75" customHeight="1">
      <c r="A57" s="47" t="s">
        <v>62</v>
      </c>
      <c r="B57" s="17">
        <v>0</v>
      </c>
      <c r="C57" s="48">
        <v>44704.13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44704.13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1183986.73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1183986.73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933631.74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933631.74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1028023.39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1028023.39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570664.69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570664.69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298078.66</v>
      </c>
      <c r="I62" s="17">
        <v>0</v>
      </c>
      <c r="J62" s="17">
        <v>0</v>
      </c>
      <c r="K62" s="17">
        <v>0</v>
      </c>
      <c r="L62" s="46">
        <f t="shared" si="15"/>
        <v>298078.66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484791.76</v>
      </c>
      <c r="K64" s="17">
        <v>0</v>
      </c>
      <c r="L64" s="46">
        <f t="shared" si="15"/>
        <v>484791.76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348222.36</v>
      </c>
      <c r="L65" s="46">
        <f t="shared" si="15"/>
        <v>348222.36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249379.08</v>
      </c>
      <c r="L66" s="46">
        <f t="shared" si="15"/>
        <v>249379.08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411609.43</v>
      </c>
      <c r="J69" s="53">
        <v>0</v>
      </c>
      <c r="K69" s="53">
        <v>0</v>
      </c>
      <c r="L69" s="51">
        <f>SUM(B69:K69)</f>
        <v>411609.43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2021-04-05T17:28:18Z</dcterms:modified>
  <cp:category/>
  <cp:version/>
  <cp:contentType/>
  <cp:contentStatus/>
</cp:coreProperties>
</file>