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<sst xmlns="http://schemas.openxmlformats.org/spreadsheetml/2006/main" count="79" uniqueCount="78">
  <si>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</si>
  <si>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</si>
  <si>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</si>
  <si>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</si>
  <si>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</si>
  <si>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</si>
  <si>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</si>
  <si>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</si>
  <si>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</si>
  <si>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</si>
  <si>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</si>
  <si>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</si>
  <si>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</si>
  <si>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</si>
  <si>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</si>
  <si>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</si>
  <si>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</si>
  <si>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</si>
  <si>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</si>
  <si>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</si>
  <si>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</si>
  <si>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</si>
  <si>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</si>
  <si>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</si>
  <si>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</si>
  <si>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</si>
  <si>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</si>
  <si>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</si>
  <si>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</si>
  <si>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</si>
  <si>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</si>
  <si>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</si>
  <si>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</si>
  <si>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</si>
  <si>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</si>
  <si>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</si>
  <si>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</si>
  <si>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</si>
  <si>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</si>
  <si>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</si>
  <si>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</si>
  <si>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</si>
  <si>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</si>
  <si>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</si>
  <si>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</si>
  <si>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</si>
  <si>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</si>
  <si>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</si>
  <si>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</si>
  <si>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</si>
  <si>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</si>
  <si>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</si>
  <si>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</si>
  <si>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</si>
  <si>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</si>
  <si>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</si>
  <si>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</si>
  <si>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</si>
  <si>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</si>
  <si>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</si>
  <si>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</si>
  <si>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</si>
  <si>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</si>
  <si>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</si>
  <si>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</si>
  <si>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</si>
  <si>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</si>
  <si>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</si>
  <si>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</si>
  <si>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</si>
  <si>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</si>
  <si>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</si>
  <si>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</si>
  <si>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</si>
  <si>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</si>
  <si>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</si>
  <si>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28/03/21 - VENCIMENTO 05/04/21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</si>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</sst>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9676</v>
      </c>
      <c r="C7" s="10">
        <f>C8+C11</f>
        <v>15087</v>
      </c>
      <c r="D7" s="10">
        <f aca="true" t="shared" si="0" ref="D7:K7">D8+D11</f>
        <v>42719</v>
      </c>
      <c r="E7" s="10">
        <f t="shared" si="0"/>
        <v>43844</v>
      </c>
      <c r="F7" s="10">
        <f t="shared" si="0"/>
        <v>45803</v>
      </c>
      <c r="G7" s="10">
        <f t="shared" si="0"/>
        <v>18022</v>
      </c>
      <c r="H7" s="10">
        <f t="shared" si="0"/>
        <v>10271</v>
      </c>
      <c r="I7" s="10">
        <f t="shared" si="0"/>
        <v>20633</v>
      </c>
      <c r="J7" s="10">
        <f t="shared" si="0"/>
        <v>11872</v>
      </c>
      <c r="K7" s="10">
        <f t="shared" si="0"/>
        <v>35945</v>
      </c>
      <c r="L7" s="10">
        <f>SUM(B7:K7)</f>
        <v>253872</v>
      </c>
      <c r="M7" s="11"/>
    </row>
    <row r="8" spans="1:13" ht="17.25" customHeight="1">
      <c r="A8" s="12" t="s">
        <v>18</v>
      </c>
      <c r="B8" s="13">
        <f>B9+B10</f>
        <v>811</v>
      </c>
      <c r="C8" s="13">
        <f aca="true" t="shared" si="1" ref="C8:K8">C9+C10</f>
        <v>1206</v>
      </c>
      <c r="D8" s="13">
        <f t="shared" si="1"/>
        <v>3704</v>
      </c>
      <c r="E8" s="13">
        <f t="shared" si="1"/>
        <v>3505</v>
      </c>
      <c r="F8" s="13">
        <f t="shared" si="1"/>
        <v>3753</v>
      </c>
      <c r="G8" s="13">
        <f t="shared" si="1"/>
        <v>1360</v>
      </c>
      <c r="H8" s="13">
        <f t="shared" si="1"/>
        <v>750</v>
      </c>
      <c r="I8" s="13">
        <f t="shared" si="1"/>
        <v>1036</v>
      </c>
      <c r="J8" s="13">
        <f t="shared" si="1"/>
        <v>574</v>
      </c>
      <c r="K8" s="13">
        <f t="shared" si="1"/>
        <v>2038</v>
      </c>
      <c r="L8" s="13">
        <f>SUM(B8:K8)</f>
        <v>18737</v>
      </c>
      <c r="M8"/>
    </row>
    <row r="9" spans="1:13" ht="17.25" customHeight="1">
      <c r="A9" s="14" t="s">
        <v>19</v>
      </c>
      <c r="B9" s="15">
        <v>811</v>
      </c>
      <c r="C9" s="15">
        <v>1206</v>
      </c>
      <c r="D9" s="15">
        <v>3704</v>
      </c>
      <c r="E9" s="15">
        <v>3505</v>
      </c>
      <c r="F9" s="15">
        <v>3753</v>
      </c>
      <c r="G9" s="15">
        <v>1360</v>
      </c>
      <c r="H9" s="15">
        <v>750</v>
      </c>
      <c r="I9" s="15">
        <v>1036</v>
      </c>
      <c r="J9" s="15">
        <v>574</v>
      </c>
      <c r="K9" s="15">
        <v>2038</v>
      </c>
      <c r="L9" s="13">
        <f>SUM(B9:K9)</f>
        <v>18737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8865</v>
      </c>
      <c r="C11" s="15">
        <v>13881</v>
      </c>
      <c r="D11" s="15">
        <v>39015</v>
      </c>
      <c r="E11" s="15">
        <v>40339</v>
      </c>
      <c r="F11" s="15">
        <v>42050</v>
      </c>
      <c r="G11" s="15">
        <v>16662</v>
      </c>
      <c r="H11" s="15">
        <v>9521</v>
      </c>
      <c r="I11" s="15">
        <v>19597</v>
      </c>
      <c r="J11" s="15">
        <v>11298</v>
      </c>
      <c r="K11" s="15">
        <v>33907</v>
      </c>
      <c r="L11" s="13">
        <f>SUM(B11:K11)</f>
        <v>235135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2.248060612023604</v>
      </c>
      <c r="C15" s="22">
        <v>2.329107703872222</v>
      </c>
      <c r="D15" s="22">
        <v>2.425857871488285</v>
      </c>
      <c r="E15" s="22">
        <v>2.120089797927886</v>
      </c>
      <c r="F15" s="22">
        <v>2.321340066876678</v>
      </c>
      <c r="G15" s="22">
        <v>2.435571429151556</v>
      </c>
      <c r="H15" s="22">
        <v>2.40383622458846</v>
      </c>
      <c r="I15" s="22">
        <v>1.999810602189583</v>
      </c>
      <c r="J15" s="22">
        <v>2.986375576573843</v>
      </c>
      <c r="K15" s="22">
        <v>1.967928403545414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127935.09</v>
      </c>
      <c r="C17" s="25">
        <f aca="true" t="shared" si="2" ref="C17:K17">C18+C19+C20+C21+C22+C23+C24</f>
        <v>111316.78</v>
      </c>
      <c r="D17" s="25">
        <f t="shared" si="2"/>
        <v>394875.56</v>
      </c>
      <c r="E17" s="25">
        <f t="shared" si="2"/>
        <v>352724.14</v>
      </c>
      <c r="F17" s="25">
        <f t="shared" si="2"/>
        <v>362031.56999999995</v>
      </c>
      <c r="G17" s="25">
        <f t="shared" si="2"/>
        <v>166407.06</v>
      </c>
      <c r="H17" s="25">
        <f t="shared" si="2"/>
        <v>101086.76</v>
      </c>
      <c r="I17" s="25">
        <f t="shared" si="2"/>
        <v>140882.48</v>
      </c>
      <c r="J17" s="25">
        <f t="shared" si="2"/>
        <v>132700.3</v>
      </c>
      <c r="K17" s="25">
        <f t="shared" si="2"/>
        <v>214358.48</v>
      </c>
      <c r="L17" s="25">
        <f>L18+L19+L20+L21+L22+L23+L24</f>
        <v>2104318.2199999997</v>
      </c>
      <c r="M17"/>
    </row>
    <row r="18" spans="1:13" ht="17.25" customHeight="1">
      <c r="A18" s="26" t="s">
        <v>24</v>
      </c>
      <c r="B18" s="33">
        <f aca="true" t="shared" si="3" ref="B18:K18">ROUND(B13*B7,2)</f>
        <v>56199.18</v>
      </c>
      <c r="C18" s="33">
        <f t="shared" si="3"/>
        <v>46185.83</v>
      </c>
      <c r="D18" s="33">
        <f t="shared" si="3"/>
        <v>155744.93</v>
      </c>
      <c r="E18" s="33">
        <f t="shared" si="3"/>
        <v>161652.83</v>
      </c>
      <c r="F18" s="33">
        <f t="shared" si="3"/>
        <v>149491.83</v>
      </c>
      <c r="G18" s="33">
        <f t="shared" si="3"/>
        <v>64635.9</v>
      </c>
      <c r="H18" s="33">
        <f t="shared" si="3"/>
        <v>40586.88</v>
      </c>
      <c r="I18" s="33">
        <f t="shared" si="3"/>
        <v>67719.57</v>
      </c>
      <c r="J18" s="33">
        <f t="shared" si="3"/>
        <v>41954.46</v>
      </c>
      <c r="K18" s="33">
        <f t="shared" si="3"/>
        <v>103712.11</v>
      </c>
      <c r="L18" s="33">
        <f aca="true" t="shared" si="4" ref="L18:L24">SUM(B18:K18)</f>
        <v>887883.5199999999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70139.98</v>
      </c>
      <c r="C19" s="33">
        <f t="shared" si="5"/>
        <v>61385.94</v>
      </c>
      <c r="D19" s="33">
        <f t="shared" si="5"/>
        <v>222070.13</v>
      </c>
      <c r="E19" s="33">
        <f t="shared" si="5"/>
        <v>181065.69</v>
      </c>
      <c r="F19" s="33">
        <f t="shared" si="5"/>
        <v>197529.54</v>
      </c>
      <c r="G19" s="33">
        <f t="shared" si="5"/>
        <v>92789.45</v>
      </c>
      <c r="H19" s="33">
        <f t="shared" si="5"/>
        <v>56977.33</v>
      </c>
      <c r="I19" s="33">
        <f t="shared" si="5"/>
        <v>67706.74</v>
      </c>
      <c r="J19" s="33">
        <f t="shared" si="5"/>
        <v>83337.31</v>
      </c>
      <c r="K19" s="33">
        <f t="shared" si="5"/>
        <v>100385.9</v>
      </c>
      <c r="L19" s="33">
        <f t="shared" si="4"/>
        <v>1133388.0099999998</v>
      </c>
      <c r="M19"/>
    </row>
    <row r="20" spans="1:13" ht="17.25" customHeight="1">
      <c r="A20" s="27" t="s">
        <v>26</v>
      </c>
      <c r="B20" s="33">
        <v>488.9</v>
      </c>
      <c r="C20" s="33">
        <v>2403.78</v>
      </c>
      <c r="D20" s="33">
        <v>14378.04</v>
      </c>
      <c r="E20" s="33">
        <v>11652.19</v>
      </c>
      <c r="F20" s="33">
        <v>13668.97</v>
      </c>
      <c r="G20" s="33">
        <v>8981.71</v>
      </c>
      <c r="H20" s="33">
        <v>4807.55</v>
      </c>
      <c r="I20" s="33">
        <v>4114.94</v>
      </c>
      <c r="J20" s="33">
        <v>4726.07</v>
      </c>
      <c r="K20" s="33">
        <v>7578.01</v>
      </c>
      <c r="L20" s="33">
        <f t="shared" si="4"/>
        <v>72800.16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-234.2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-234.2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-23563.800000000003</v>
      </c>
      <c r="C27" s="33">
        <f t="shared" si="6"/>
        <v>-5306.4</v>
      </c>
      <c r="D27" s="33">
        <f t="shared" si="6"/>
        <v>-16297.6</v>
      </c>
      <c r="E27" s="33">
        <f t="shared" si="6"/>
        <v>-19982.55</v>
      </c>
      <c r="F27" s="33">
        <f t="shared" si="6"/>
        <v>-16513.2</v>
      </c>
      <c r="G27" s="33">
        <f t="shared" si="6"/>
        <v>-5984</v>
      </c>
      <c r="H27" s="33">
        <f t="shared" si="6"/>
        <v>-11137.96</v>
      </c>
      <c r="I27" s="33">
        <f t="shared" si="6"/>
        <v>-4558.4</v>
      </c>
      <c r="J27" s="33">
        <f t="shared" si="6"/>
        <v>-2525.6</v>
      </c>
      <c r="K27" s="33">
        <f t="shared" si="6"/>
        <v>-8967.2</v>
      </c>
      <c r="L27" s="33">
        <f aca="true" t="shared" si="7" ref="L27:L33">SUM(B27:K27)</f>
        <v>-114836.71</v>
      </c>
      <c r="M27"/>
    </row>
    <row r="28" spans="1:13" ht="18.75" customHeight="1">
      <c r="A28" s="27" t="s">
        <v>30</v>
      </c>
      <c r="B28" s="33">
        <f>B29+B30+B31+B32</f>
        <v>-3568.4</v>
      </c>
      <c r="C28" s="33">
        <f aca="true" t="shared" si="8" ref="C28:K28">C29+C30+C31+C32</f>
        <v>-5306.4</v>
      </c>
      <c r="D28" s="33">
        <f t="shared" si="8"/>
        <v>-16297.6</v>
      </c>
      <c r="E28" s="33">
        <f t="shared" si="8"/>
        <v>-15422</v>
      </c>
      <c r="F28" s="33">
        <f t="shared" si="8"/>
        <v>-16513.2</v>
      </c>
      <c r="G28" s="33">
        <f t="shared" si="8"/>
        <v>-5984</v>
      </c>
      <c r="H28" s="33">
        <f t="shared" si="8"/>
        <v>-3300</v>
      </c>
      <c r="I28" s="33">
        <f t="shared" si="8"/>
        <v>-4558.4</v>
      </c>
      <c r="J28" s="33">
        <f t="shared" si="8"/>
        <v>-2525.6</v>
      </c>
      <c r="K28" s="33">
        <f t="shared" si="8"/>
        <v>-8967.2</v>
      </c>
      <c r="L28" s="33">
        <f t="shared" si="7"/>
        <v>-82442.8</v>
      </c>
      <c r="M28"/>
    </row>
    <row r="29" spans="1:13" s="36" customFormat="1" ht="18.75" customHeight="1">
      <c r="A29" s="34" t="s">
        <v>58</v>
      </c>
      <c r="B29" s="33">
        <f>-ROUND((B9)*$E$3,2)</f>
        <v>-3568.4</v>
      </c>
      <c r="C29" s="33">
        <f aca="true" t="shared" si="9" ref="C29:K29">-ROUND((C9)*$E$3,2)</f>
        <v>-5306.4</v>
      </c>
      <c r="D29" s="33">
        <f t="shared" si="9"/>
        <v>-16297.6</v>
      </c>
      <c r="E29" s="33">
        <f t="shared" si="9"/>
        <v>-15422</v>
      </c>
      <c r="F29" s="33">
        <f t="shared" si="9"/>
        <v>-16513.2</v>
      </c>
      <c r="G29" s="33">
        <f t="shared" si="9"/>
        <v>-5984</v>
      </c>
      <c r="H29" s="33">
        <f t="shared" si="9"/>
        <v>-3300</v>
      </c>
      <c r="I29" s="33">
        <f t="shared" si="9"/>
        <v>-4558.4</v>
      </c>
      <c r="J29" s="33">
        <f t="shared" si="9"/>
        <v>-2525.6</v>
      </c>
      <c r="K29" s="33">
        <f t="shared" si="9"/>
        <v>-8967.2</v>
      </c>
      <c r="L29" s="33">
        <f t="shared" si="7"/>
        <v>-82442.8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104371.29</v>
      </c>
      <c r="C48" s="41">
        <f aca="true" t="shared" si="12" ref="C48:K48">IF(C17+C27+C40+C49&lt;0,0,C17+C27+C49)</f>
        <v>106010.38</v>
      </c>
      <c r="D48" s="41">
        <f t="shared" si="12"/>
        <v>378577.96</v>
      </c>
      <c r="E48" s="41">
        <f t="shared" si="12"/>
        <v>332741.59</v>
      </c>
      <c r="F48" s="41">
        <f t="shared" si="12"/>
        <v>345518.36999999994</v>
      </c>
      <c r="G48" s="41">
        <f t="shared" si="12"/>
        <v>160423.06</v>
      </c>
      <c r="H48" s="41">
        <f t="shared" si="12"/>
        <v>89948.79999999999</v>
      </c>
      <c r="I48" s="41">
        <f t="shared" si="12"/>
        <v>136324.08000000002</v>
      </c>
      <c r="J48" s="41">
        <f t="shared" si="12"/>
        <v>130174.69999999998</v>
      </c>
      <c r="K48" s="41">
        <f t="shared" si="12"/>
        <v>205391.28</v>
      </c>
      <c r="L48" s="42">
        <f>SUM(B48:K48)</f>
        <v>1989481.51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104371.28</v>
      </c>
      <c r="C54" s="41">
        <f aca="true" t="shared" si="14" ref="C54:J54">SUM(C55:C66)</f>
        <v>106010.39</v>
      </c>
      <c r="D54" s="41">
        <f t="shared" si="14"/>
        <v>378577.96</v>
      </c>
      <c r="E54" s="41">
        <f t="shared" si="14"/>
        <v>332741.58</v>
      </c>
      <c r="F54" s="41">
        <f t="shared" si="14"/>
        <v>345518.38</v>
      </c>
      <c r="G54" s="41">
        <f t="shared" si="14"/>
        <v>160423.07</v>
      </c>
      <c r="H54" s="41">
        <f t="shared" si="14"/>
        <v>89948.82</v>
      </c>
      <c r="I54" s="41">
        <f>SUM(I55:I69)</f>
        <v>136324.08</v>
      </c>
      <c r="J54" s="41">
        <f t="shared" si="14"/>
        <v>130174.7</v>
      </c>
      <c r="K54" s="41">
        <f>SUM(K55:K68)</f>
        <v>205391.27</v>
      </c>
      <c r="L54" s="46">
        <f>SUM(B54:K54)</f>
        <v>1989481.53</v>
      </c>
      <c r="M54" s="40"/>
    </row>
    <row r="55" spans="1:13" ht="18.75" customHeight="1">
      <c r="A55" s="47" t="s">
        <v>51</v>
      </c>
      <c r="B55" s="48">
        <v>104371.28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104371.28</v>
      </c>
      <c r="M55" s="40"/>
    </row>
    <row r="56" spans="1:12" ht="18.75" customHeight="1">
      <c r="A56" s="47" t="s">
        <v>61</v>
      </c>
      <c r="B56" s="17">
        <v>0</v>
      </c>
      <c r="C56" s="48">
        <v>92589.47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92589.47</v>
      </c>
    </row>
    <row r="57" spans="1:12" ht="18.75" customHeight="1">
      <c r="A57" s="47" t="s">
        <v>62</v>
      </c>
      <c r="B57" s="17">
        <v>0</v>
      </c>
      <c r="C57" s="48">
        <v>13420.92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13420.92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378577.96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378577.96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332741.58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332741.58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345518.38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345518.38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160423.07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160423.07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89948.82</v>
      </c>
      <c r="I62" s="17">
        <v>0</v>
      </c>
      <c r="J62" s="17">
        <v>0</v>
      </c>
      <c r="K62" s="17">
        <v>0</v>
      </c>
      <c r="L62" s="46">
        <f t="shared" si="15"/>
        <v>89948.82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130174.7</v>
      </c>
      <c r="K64" s="17">
        <v>0</v>
      </c>
      <c r="L64" s="46">
        <f t="shared" si="15"/>
        <v>130174.7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93576.26</v>
      </c>
      <c r="L65" s="46">
        <f t="shared" si="15"/>
        <v>93576.26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111815.01</v>
      </c>
      <c r="L66" s="46">
        <f t="shared" si="15"/>
        <v>111815.01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136324.08</v>
      </c>
      <c r="J69" s="53">
        <v>0</v>
      </c>
      <c r="K69" s="53">
        <v>0</v>
      </c>
      <c r="L69" s="51">
        <f>SUM(B69:K69)</f>
        <v>136324.08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2021-04-01T22:47:00Z</dcterms:modified>
  <cp:category/>
  <cp:version/>
  <cp:contentType/>
  <cp:contentStatus/>
</cp:coreProperties>
</file>