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<sst xmlns="http://schemas.openxmlformats.org/spreadsheetml/2006/main" count="79" uniqueCount="78">
  <si>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</si>
  <si>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</si>
  <si>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</si>
  <si>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</si>
  <si>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</si>
  <si>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</si>
  <si>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</si>
  <si>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</si>
  <si>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</si>
  <si>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</si>
  <si>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</si>
  <si>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</si>
  <si>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</si>
  <si>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</si>
  <si>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</si>
  <si>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</si>
  <si>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</si>
  <si>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</si>
  <si>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</si>
  <si>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</si>
  <si>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</si>
  <si>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</si>
  <si>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</si>
  <si>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</si>
  <si>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</si>
  <si>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</si>
  <si>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</si>
  <si>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</si>
  <si>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</si>
  <si>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</si>
  <si>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</si>
  <si>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</si>
  <si>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</si>
  <si>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</si>
  <si>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</si>
  <si>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</si>
  <si>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</si>
  <si>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</si>
  <si>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</si>
  <si>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</si>
  <si>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</si>
  <si>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</si>
  <si>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</si>
  <si>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</si>
  <si>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</si>
  <si>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</si>
  <si>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</si>
  <si>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</si>
  <si>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</si>
  <si>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</si>
  <si>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</si>
  <si>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</si>
  <si>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</si>
  <si>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</si>
  <si>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</si>
  <si>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</si>
  <si>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</si>
  <si>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</si>
  <si>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</si>
  <si>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</si>
  <si>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</si>
  <si>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</si>
  <si>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</si>
  <si>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</si>
  <si>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</si>
  <si>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</si>
  <si>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</si>
  <si>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</si>
  <si>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</si>
  <si>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</si>
  <si>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</si>
  <si>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</si>
  <si>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</si>
  <si>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</si>
  <si>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</si>
  <si>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</si>
  <si>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25/03/21 - VENCIMENTO 01/04/21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</si>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</sst>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46706</v>
      </c>
      <c r="C7" s="10">
        <f>C8+C11</f>
        <v>61701</v>
      </c>
      <c r="D7" s="10">
        <f aca="true" t="shared" si="0" ref="D7:K7">D8+D11</f>
        <v>172171</v>
      </c>
      <c r="E7" s="10">
        <f t="shared" si="0"/>
        <v>151903</v>
      </c>
      <c r="F7" s="10">
        <f t="shared" si="0"/>
        <v>160425</v>
      </c>
      <c r="G7" s="10">
        <f t="shared" si="0"/>
        <v>80064</v>
      </c>
      <c r="H7" s="10">
        <f t="shared" si="0"/>
        <v>43115</v>
      </c>
      <c r="I7" s="10">
        <f t="shared" si="0"/>
        <v>75640</v>
      </c>
      <c r="J7" s="10">
        <f t="shared" si="0"/>
        <v>58606</v>
      </c>
      <c r="K7" s="10">
        <f t="shared" si="0"/>
        <v>126037</v>
      </c>
      <c r="L7" s="10">
        <f>SUM(B7:K7)</f>
        <v>976368</v>
      </c>
      <c r="M7" s="11"/>
    </row>
    <row r="8" spans="1:13" ht="17.25" customHeight="1">
      <c r="A8" s="12" t="s">
        <v>18</v>
      </c>
      <c r="B8" s="13">
        <f>B9+B10</f>
        <v>3019</v>
      </c>
      <c r="C8" s="13">
        <f aca="true" t="shared" si="1" ref="C8:K8">C9+C10</f>
        <v>4089</v>
      </c>
      <c r="D8" s="13">
        <f t="shared" si="1"/>
        <v>11192</v>
      </c>
      <c r="E8" s="13">
        <f t="shared" si="1"/>
        <v>8653</v>
      </c>
      <c r="F8" s="13">
        <f t="shared" si="1"/>
        <v>8877</v>
      </c>
      <c r="G8" s="13">
        <f t="shared" si="1"/>
        <v>5303</v>
      </c>
      <c r="H8" s="13">
        <f t="shared" si="1"/>
        <v>2684</v>
      </c>
      <c r="I8" s="13">
        <f t="shared" si="1"/>
        <v>3542</v>
      </c>
      <c r="J8" s="13">
        <f t="shared" si="1"/>
        <v>3130</v>
      </c>
      <c r="K8" s="13">
        <f t="shared" si="1"/>
        <v>7077</v>
      </c>
      <c r="L8" s="13">
        <f>SUM(B8:K8)</f>
        <v>57566</v>
      </c>
      <c r="M8"/>
    </row>
    <row r="9" spans="1:13" ht="17.25" customHeight="1">
      <c r="A9" s="14" t="s">
        <v>19</v>
      </c>
      <c r="B9" s="15">
        <v>3019</v>
      </c>
      <c r="C9" s="15">
        <v>4089</v>
      </c>
      <c r="D9" s="15">
        <v>11192</v>
      </c>
      <c r="E9" s="15">
        <v>8653</v>
      </c>
      <c r="F9" s="15">
        <v>8877</v>
      </c>
      <c r="G9" s="15">
        <v>5303</v>
      </c>
      <c r="H9" s="15">
        <v>2680</v>
      </c>
      <c r="I9" s="15">
        <v>3542</v>
      </c>
      <c r="J9" s="15">
        <v>3130</v>
      </c>
      <c r="K9" s="15">
        <v>7077</v>
      </c>
      <c r="L9" s="13">
        <f>SUM(B9:K9)</f>
        <v>57562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43687</v>
      </c>
      <c r="C11" s="15">
        <v>57612</v>
      </c>
      <c r="D11" s="15">
        <v>160979</v>
      </c>
      <c r="E11" s="15">
        <v>143250</v>
      </c>
      <c r="F11" s="15">
        <v>151548</v>
      </c>
      <c r="G11" s="15">
        <v>74761</v>
      </c>
      <c r="H11" s="15">
        <v>40431</v>
      </c>
      <c r="I11" s="15">
        <v>72098</v>
      </c>
      <c r="J11" s="15">
        <v>55476</v>
      </c>
      <c r="K11" s="15">
        <v>118960</v>
      </c>
      <c r="L11" s="13">
        <f>SUM(B11:K11)</f>
        <v>918802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1.761810748913557</v>
      </c>
      <c r="C15" s="22">
        <v>1.996650916156252</v>
      </c>
      <c r="D15" s="22">
        <v>1.971890385364134</v>
      </c>
      <c r="E15" s="22">
        <v>1.768975543531845</v>
      </c>
      <c r="F15" s="22">
        <v>2.034724237601969</v>
      </c>
      <c r="G15" s="22">
        <v>2.059875503216999</v>
      </c>
      <c r="H15" s="22">
        <v>1.939583170861377</v>
      </c>
      <c r="I15" s="22">
        <v>1.826023378350436</v>
      </c>
      <c r="J15" s="22">
        <v>2.400531509399603</v>
      </c>
      <c r="K15" s="22">
        <v>1.721791729347649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480914.33</v>
      </c>
      <c r="C17" s="25">
        <f aca="true" t="shared" si="2" ref="C17:K17">C18+C19+C20+C21+C22+C23+C24</f>
        <v>383408.94999999995</v>
      </c>
      <c r="D17" s="25">
        <f t="shared" si="2"/>
        <v>1265289.0499999998</v>
      </c>
      <c r="E17" s="25">
        <f t="shared" si="2"/>
        <v>1007577.0699999998</v>
      </c>
      <c r="F17" s="25">
        <f t="shared" si="2"/>
        <v>1092380.2400000002</v>
      </c>
      <c r="G17" s="25">
        <f t="shared" si="2"/>
        <v>610101.12</v>
      </c>
      <c r="H17" s="25">
        <f t="shared" si="2"/>
        <v>339460.09</v>
      </c>
      <c r="I17" s="25">
        <f t="shared" si="2"/>
        <v>459188.56999999995</v>
      </c>
      <c r="J17" s="25">
        <f t="shared" si="2"/>
        <v>508610.64</v>
      </c>
      <c r="K17" s="25">
        <f t="shared" si="2"/>
        <v>641629.2899999999</v>
      </c>
      <c r="L17" s="25">
        <f>L18+L19+L20+L21+L22+L23+L24</f>
        <v>6788559.350000001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271273.12</v>
      </c>
      <c r="C18" s="33">
        <f t="shared" si="3"/>
        <v>188885.27</v>
      </c>
      <c r="D18" s="33">
        <f t="shared" si="3"/>
        <v>627701.03</v>
      </c>
      <c r="E18" s="33">
        <f t="shared" si="3"/>
        <v>560066.36</v>
      </c>
      <c r="F18" s="33">
        <f t="shared" si="3"/>
        <v>523595.12</v>
      </c>
      <c r="G18" s="33">
        <f t="shared" si="3"/>
        <v>287149.54</v>
      </c>
      <c r="H18" s="33">
        <f t="shared" si="3"/>
        <v>170373.23</v>
      </c>
      <c r="I18" s="33">
        <f t="shared" si="3"/>
        <v>248258.04</v>
      </c>
      <c r="J18" s="33">
        <f t="shared" si="3"/>
        <v>207107.74</v>
      </c>
      <c r="K18" s="33">
        <f t="shared" si="3"/>
        <v>363654.56</v>
      </c>
      <c r="L18" s="33">
        <f aca="true" t="shared" si="4" ref="L18:L24">SUM(B18:K18)</f>
        <v>3448064.0100000002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206658.78</v>
      </c>
      <c r="C19" s="33">
        <f t="shared" si="5"/>
        <v>188252.68</v>
      </c>
      <c r="D19" s="33">
        <f t="shared" si="5"/>
        <v>610056.6</v>
      </c>
      <c r="E19" s="33">
        <f t="shared" si="5"/>
        <v>430677.33</v>
      </c>
      <c r="F19" s="33">
        <f t="shared" si="5"/>
        <v>541776.56</v>
      </c>
      <c r="G19" s="33">
        <f t="shared" si="5"/>
        <v>304342.76</v>
      </c>
      <c r="H19" s="33">
        <f t="shared" si="5"/>
        <v>160079.82</v>
      </c>
      <c r="I19" s="33">
        <f t="shared" si="5"/>
        <v>205066.94</v>
      </c>
      <c r="J19" s="33">
        <f t="shared" si="5"/>
        <v>290060.92</v>
      </c>
      <c r="K19" s="33">
        <f t="shared" si="5"/>
        <v>262482.85</v>
      </c>
      <c r="L19" s="33">
        <f t="shared" si="4"/>
        <v>3199455.2399999998</v>
      </c>
      <c r="M19"/>
    </row>
    <row r="20" spans="1:13" ht="17.25" customHeight="1">
      <c r="A20" s="27" t="s">
        <v>26</v>
      </c>
      <c r="B20" s="33">
        <v>1641.2</v>
      </c>
      <c r="C20" s="33">
        <v>4929.77</v>
      </c>
      <c r="D20" s="33">
        <v>24848.96</v>
      </c>
      <c r="E20" s="33">
        <v>18985.75</v>
      </c>
      <c r="F20" s="33">
        <v>25667.33</v>
      </c>
      <c r="G20" s="33">
        <v>18608.82</v>
      </c>
      <c r="H20" s="33">
        <v>10292.04</v>
      </c>
      <c r="I20" s="33">
        <v>4522.36</v>
      </c>
      <c r="J20" s="33">
        <v>8759.52</v>
      </c>
      <c r="K20" s="33">
        <v>12809.42</v>
      </c>
      <c r="L20" s="33">
        <f t="shared" si="4"/>
        <v>131065.17000000003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-505.8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-505.8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-33279</v>
      </c>
      <c r="C27" s="33">
        <f t="shared" si="6"/>
        <v>-17991.6</v>
      </c>
      <c r="D27" s="33">
        <f t="shared" si="6"/>
        <v>-49244.8</v>
      </c>
      <c r="E27" s="33">
        <f t="shared" si="6"/>
        <v>-42633.75</v>
      </c>
      <c r="F27" s="33">
        <f t="shared" si="6"/>
        <v>-39058.8</v>
      </c>
      <c r="G27" s="33">
        <f t="shared" si="6"/>
        <v>-23333.2</v>
      </c>
      <c r="H27" s="33">
        <f t="shared" si="6"/>
        <v>-19629.96</v>
      </c>
      <c r="I27" s="33">
        <f t="shared" si="6"/>
        <v>-22263.62</v>
      </c>
      <c r="J27" s="33">
        <f t="shared" si="6"/>
        <v>-13772</v>
      </c>
      <c r="K27" s="33">
        <f t="shared" si="6"/>
        <v>-31138.8</v>
      </c>
      <c r="L27" s="33">
        <f aca="true" t="shared" si="7" ref="L27:L33">SUM(B27:K27)</f>
        <v>-292345.53</v>
      </c>
      <c r="M27"/>
    </row>
    <row r="28" spans="1:13" ht="18.75" customHeight="1">
      <c r="A28" s="27" t="s">
        <v>30</v>
      </c>
      <c r="B28" s="33">
        <f>B29+B30+B31+B32</f>
        <v>-13283.6</v>
      </c>
      <c r="C28" s="33">
        <f aca="true" t="shared" si="8" ref="C28:K28">C29+C30+C31+C32</f>
        <v>-17991.6</v>
      </c>
      <c r="D28" s="33">
        <f t="shared" si="8"/>
        <v>-49244.8</v>
      </c>
      <c r="E28" s="33">
        <f t="shared" si="8"/>
        <v>-38073.2</v>
      </c>
      <c r="F28" s="33">
        <f t="shared" si="8"/>
        <v>-39058.8</v>
      </c>
      <c r="G28" s="33">
        <f t="shared" si="8"/>
        <v>-23333.2</v>
      </c>
      <c r="H28" s="33">
        <f t="shared" si="8"/>
        <v>-11792</v>
      </c>
      <c r="I28" s="33">
        <f t="shared" si="8"/>
        <v>-22263.62</v>
      </c>
      <c r="J28" s="33">
        <f t="shared" si="8"/>
        <v>-13772</v>
      </c>
      <c r="K28" s="33">
        <f t="shared" si="8"/>
        <v>-31138.8</v>
      </c>
      <c r="L28" s="33">
        <f t="shared" si="7"/>
        <v>-259951.62</v>
      </c>
      <c r="M28"/>
    </row>
    <row r="29" spans="1:13" s="36" customFormat="1" ht="18.75" customHeight="1">
      <c r="A29" s="34" t="s">
        <v>58</v>
      </c>
      <c r="B29" s="33">
        <f>-ROUND((B9)*$E$3,2)</f>
        <v>-13283.6</v>
      </c>
      <c r="C29" s="33">
        <f aca="true" t="shared" si="9" ref="C29:K29">-ROUND((C9)*$E$3,2)</f>
        <v>-17991.6</v>
      </c>
      <c r="D29" s="33">
        <f t="shared" si="9"/>
        <v>-49244.8</v>
      </c>
      <c r="E29" s="33">
        <f t="shared" si="9"/>
        <v>-38073.2</v>
      </c>
      <c r="F29" s="33">
        <f t="shared" si="9"/>
        <v>-39058.8</v>
      </c>
      <c r="G29" s="33">
        <f t="shared" si="9"/>
        <v>-23333.2</v>
      </c>
      <c r="H29" s="33">
        <f t="shared" si="9"/>
        <v>-11792</v>
      </c>
      <c r="I29" s="33">
        <f t="shared" si="9"/>
        <v>-15584.8</v>
      </c>
      <c r="J29" s="33">
        <f t="shared" si="9"/>
        <v>-13772</v>
      </c>
      <c r="K29" s="33">
        <f t="shared" si="9"/>
        <v>-31138.8</v>
      </c>
      <c r="L29" s="33">
        <f t="shared" si="7"/>
        <v>-253272.8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-6667.56</v>
      </c>
      <c r="J32" s="17">
        <v>0</v>
      </c>
      <c r="K32" s="17">
        <v>0</v>
      </c>
      <c r="L32" s="33">
        <f t="shared" si="7"/>
        <v>-6667.56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447635.33</v>
      </c>
      <c r="C48" s="41">
        <f aca="true" t="shared" si="12" ref="C48:K48">IF(C17+C27+C40+C49&lt;0,0,C17+C27+C49)</f>
        <v>365417.35</v>
      </c>
      <c r="D48" s="41">
        <f t="shared" si="12"/>
        <v>1216044.2499999998</v>
      </c>
      <c r="E48" s="41">
        <f t="shared" si="12"/>
        <v>964943.3199999998</v>
      </c>
      <c r="F48" s="41">
        <f t="shared" si="12"/>
        <v>1053321.4400000002</v>
      </c>
      <c r="G48" s="41">
        <f t="shared" si="12"/>
        <v>586767.92</v>
      </c>
      <c r="H48" s="41">
        <f t="shared" si="12"/>
        <v>319830.13</v>
      </c>
      <c r="I48" s="41">
        <f t="shared" si="12"/>
        <v>436924.94999999995</v>
      </c>
      <c r="J48" s="41">
        <f t="shared" si="12"/>
        <v>494838.64</v>
      </c>
      <c r="K48" s="41">
        <f t="shared" si="12"/>
        <v>610490.4899999999</v>
      </c>
      <c r="L48" s="42">
        <f>SUM(B48:K48)</f>
        <v>6496213.819999999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SUM(B55:B69)</f>
        <v>447635.32999999996</v>
      </c>
      <c r="C54" s="41">
        <f aca="true" t="shared" si="14" ref="C54:J54">SUM(C55:C66)</f>
        <v>365417.35</v>
      </c>
      <c r="D54" s="41">
        <f t="shared" si="14"/>
        <v>1216044.25</v>
      </c>
      <c r="E54" s="41">
        <f t="shared" si="14"/>
        <v>964943.33</v>
      </c>
      <c r="F54" s="41">
        <f t="shared" si="14"/>
        <v>1053321.43</v>
      </c>
      <c r="G54" s="41">
        <f t="shared" si="14"/>
        <v>586767.91</v>
      </c>
      <c r="H54" s="41">
        <f t="shared" si="14"/>
        <v>319830.14</v>
      </c>
      <c r="I54" s="41">
        <f>SUM(I55:I69)</f>
        <v>436924.94999999995</v>
      </c>
      <c r="J54" s="41">
        <f t="shared" si="14"/>
        <v>494838.64</v>
      </c>
      <c r="K54" s="41">
        <f>SUM(K55:K68)</f>
        <v>610490.4900000001</v>
      </c>
      <c r="L54" s="46">
        <f>SUM(B54:K54)</f>
        <v>6496213.819999999</v>
      </c>
      <c r="M54" s="40"/>
    </row>
    <row r="55" spans="1:13" ht="18.75" customHeight="1">
      <c r="A55" s="47" t="s">
        <v>51</v>
      </c>
      <c r="B55" s="48">
        <v>422478.22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422478.22</v>
      </c>
      <c r="M55" s="40"/>
    </row>
    <row r="56" spans="1:12" ht="18.75" customHeight="1">
      <c r="A56" s="47" t="s">
        <v>61</v>
      </c>
      <c r="B56" s="17">
        <v>0</v>
      </c>
      <c r="C56" s="48">
        <v>319192.06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319192.06</v>
      </c>
    </row>
    <row r="57" spans="1:12" ht="18.75" customHeight="1">
      <c r="A57" s="47" t="s">
        <v>62</v>
      </c>
      <c r="B57" s="17">
        <v>0</v>
      </c>
      <c r="C57" s="48">
        <v>46225.29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46225.29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1216044.25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1216044.25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964943.33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964943.33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1053321.43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1053321.43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586767.91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586767.91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319830.14</v>
      </c>
      <c r="I62" s="17">
        <v>0</v>
      </c>
      <c r="J62" s="17">
        <v>0</v>
      </c>
      <c r="K62" s="17">
        <v>0</v>
      </c>
      <c r="L62" s="46">
        <f t="shared" si="15"/>
        <v>319830.14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1">
        <v>494838.64</v>
      </c>
      <c r="K64" s="17">
        <v>0</v>
      </c>
      <c r="L64" s="46">
        <f t="shared" si="15"/>
        <v>494838.64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300910.76</v>
      </c>
      <c r="L65" s="46">
        <f t="shared" si="15"/>
        <v>300910.76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267089.59</v>
      </c>
      <c r="L66" s="46">
        <f t="shared" si="15"/>
        <v>267089.59</v>
      </c>
    </row>
    <row r="67" spans="1:12" ht="18.75" customHeight="1">
      <c r="A67" s="47" t="s">
        <v>71</v>
      </c>
      <c r="B67" s="48">
        <v>25157.11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25157.11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42490.14</v>
      </c>
      <c r="L68" s="46">
        <f>SUM(B68:K68)</f>
        <v>42490.14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f>+I48</f>
        <v>436924.94999999995</v>
      </c>
      <c r="J69" s="53">
        <v>0</v>
      </c>
      <c r="K69" s="53">
        <v>0</v>
      </c>
      <c r="L69" s="51">
        <f>SUM(B69:K69)</f>
        <v>436924.94999999995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2021-03-31T17:38:21Z</dcterms:modified>
  <cp:category/>
  <cp:version/>
  <cp:contentType/>
  <cp:contentStatus/>
</cp:coreProperties>
</file>