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<sst xmlns="http://schemas.openxmlformats.org/spreadsheetml/2006/main" count="79" uniqueCount="78">
  <si>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</si>
  <si>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</si>
  <si>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</si>
  <si>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</si>
  <si>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</si>
  <si>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</si>
  <si>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</si>
  <si>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</si>
  <si>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</si>
  <si>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</si>
  <si>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</si>
  <si>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</si>
  <si>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</si>
  <si>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</si>
  <si>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</si>
  <si>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</si>
  <si>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</si>
  <si>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</si>
  <si>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</si>
  <si>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</si>
  <si>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</si>
  <si>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</si>
  <si>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</si>
  <si>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</si>
  <si>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</si>
  <si>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</si>
  <si>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</si>
  <si>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</si>
  <si>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</si>
  <si>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</si>
  <si>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</si>
  <si>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</si>
  <si>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</si>
  <si>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</si>
  <si>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</si>
  <si>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</si>
  <si>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</si>
  <si>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</si>
  <si>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</si>
  <si>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</si>
  <si>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</si>
  <si>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</si>
  <si>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</si>
  <si>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</si>
  <si>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</si>
  <si>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</si>
  <si>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</si>
  <si>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</si>
  <si>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</si>
  <si>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</si>
  <si>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</si>
  <si>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</si>
  <si>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</si>
  <si>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</si>
  <si>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</si>
  <si>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</si>
  <si>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</si>
  <si>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</si>
  <si>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</si>
  <si>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</si>
  <si>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</si>
  <si>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</si>
  <si>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</si>
  <si>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</si>
  <si>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</si>
  <si>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</si>
  <si>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</si>
  <si>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</si>
  <si>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</si>
  <si>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</si>
  <si>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</si>
  <si>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</si>
  <si>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</si>
  <si>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</si>
  <si>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</si>
  <si>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</si>
  <si>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23/03/21 - VENCIMENTO 30/03/21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</si>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</sst>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44967</v>
      </c>
      <c r="C7" s="10">
        <f>C8+C11</f>
        <v>60726</v>
      </c>
      <c r="D7" s="10">
        <f aca="true" t="shared" si="0" ref="D7:K7">D8+D11</f>
        <v>169544</v>
      </c>
      <c r="E7" s="10">
        <f t="shared" si="0"/>
        <v>146522</v>
      </c>
      <c r="F7" s="10">
        <f t="shared" si="0"/>
        <v>157113</v>
      </c>
      <c r="G7" s="10">
        <f t="shared" si="0"/>
        <v>78802</v>
      </c>
      <c r="H7" s="10">
        <f t="shared" si="0"/>
        <v>41703</v>
      </c>
      <c r="I7" s="10">
        <f t="shared" si="0"/>
        <v>73229</v>
      </c>
      <c r="J7" s="10">
        <f t="shared" si="0"/>
        <v>57084</v>
      </c>
      <c r="K7" s="10">
        <f t="shared" si="0"/>
        <v>122235</v>
      </c>
      <c r="L7" s="10">
        <f>SUM(B7:K7)</f>
        <v>951925</v>
      </c>
      <c r="M7" s="11"/>
    </row>
    <row r="8" spans="1:13" ht="17.25" customHeight="1">
      <c r="A8" s="12" t="s">
        <v>18</v>
      </c>
      <c r="B8" s="13">
        <f>B9+B10</f>
        <v>2810</v>
      </c>
      <c r="C8" s="13">
        <f aca="true" t="shared" si="1" ref="C8:K8">C9+C10</f>
        <v>3890</v>
      </c>
      <c r="D8" s="13">
        <f t="shared" si="1"/>
        <v>10715</v>
      </c>
      <c r="E8" s="13">
        <f t="shared" si="1"/>
        <v>8637</v>
      </c>
      <c r="F8" s="13">
        <f t="shared" si="1"/>
        <v>8649</v>
      </c>
      <c r="G8" s="13">
        <f t="shared" si="1"/>
        <v>5245</v>
      </c>
      <c r="H8" s="13">
        <f t="shared" si="1"/>
        <v>2452</v>
      </c>
      <c r="I8" s="13">
        <f t="shared" si="1"/>
        <v>3242</v>
      </c>
      <c r="J8" s="13">
        <f t="shared" si="1"/>
        <v>3100</v>
      </c>
      <c r="K8" s="13">
        <f t="shared" si="1"/>
        <v>7107</v>
      </c>
      <c r="L8" s="13">
        <f>SUM(B8:K8)</f>
        <v>55847</v>
      </c>
      <c r="M8"/>
    </row>
    <row r="9" spans="1:13" ht="17.25" customHeight="1">
      <c r="A9" s="14" t="s">
        <v>19</v>
      </c>
      <c r="B9" s="15">
        <v>2810</v>
      </c>
      <c r="C9" s="15">
        <v>3890</v>
      </c>
      <c r="D9" s="15">
        <v>10715</v>
      </c>
      <c r="E9" s="15">
        <v>8637</v>
      </c>
      <c r="F9" s="15">
        <v>8649</v>
      </c>
      <c r="G9" s="15">
        <v>5245</v>
      </c>
      <c r="H9" s="15">
        <v>2451</v>
      </c>
      <c r="I9" s="15">
        <v>3242</v>
      </c>
      <c r="J9" s="15">
        <v>3100</v>
      </c>
      <c r="K9" s="15">
        <v>7107</v>
      </c>
      <c r="L9" s="13">
        <f>SUM(B9:K9)</f>
        <v>55846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42157</v>
      </c>
      <c r="C11" s="15">
        <v>56836</v>
      </c>
      <c r="D11" s="15">
        <v>158829</v>
      </c>
      <c r="E11" s="15">
        <v>137885</v>
      </c>
      <c r="F11" s="15">
        <v>148464</v>
      </c>
      <c r="G11" s="15">
        <v>73557</v>
      </c>
      <c r="H11" s="15">
        <v>39251</v>
      </c>
      <c r="I11" s="15">
        <v>69987</v>
      </c>
      <c r="J11" s="15">
        <v>53984</v>
      </c>
      <c r="K11" s="15">
        <v>115128</v>
      </c>
      <c r="L11" s="13">
        <f>SUM(B11:K11)</f>
        <v>896078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1.804909469754781</v>
      </c>
      <c r="C15" s="22">
        <v>2.012727068453297</v>
      </c>
      <c r="D15" s="22">
        <v>1.998618862742428</v>
      </c>
      <c r="E15" s="22">
        <v>1.827115778701374</v>
      </c>
      <c r="F15" s="22">
        <v>2.074993680197757</v>
      </c>
      <c r="G15" s="22">
        <v>2.088238861235175</v>
      </c>
      <c r="H15" s="22">
        <v>1.984074396221272</v>
      </c>
      <c r="I15" s="22">
        <v>1.885978372085051</v>
      </c>
      <c r="J15" s="22">
        <v>2.446633336630745</v>
      </c>
      <c r="K15" s="22">
        <v>1.766809453527887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474382.51</v>
      </c>
      <c r="C17" s="25">
        <f aca="true" t="shared" si="2" ref="C17:K17">C18+C19+C20+C21+C22+C23+C24</f>
        <v>380315.75999999995</v>
      </c>
      <c r="D17" s="25">
        <f t="shared" si="2"/>
        <v>1262623.49</v>
      </c>
      <c r="E17" s="25">
        <f t="shared" si="2"/>
        <v>1003694.6799999999</v>
      </c>
      <c r="F17" s="25">
        <f t="shared" si="2"/>
        <v>1090883.52</v>
      </c>
      <c r="G17" s="25">
        <f t="shared" si="2"/>
        <v>608946.39</v>
      </c>
      <c r="H17" s="25">
        <f t="shared" si="2"/>
        <v>335833.21</v>
      </c>
      <c r="I17" s="25">
        <f t="shared" si="2"/>
        <v>459230.35000000003</v>
      </c>
      <c r="J17" s="25">
        <f t="shared" si="2"/>
        <v>505054.98000000004</v>
      </c>
      <c r="K17" s="25">
        <f t="shared" si="2"/>
        <v>638659.2000000001</v>
      </c>
      <c r="L17" s="25">
        <f>L18+L19+L20+L21+L22+L23+L24</f>
        <v>6759624.09</v>
      </c>
      <c r="M17"/>
    </row>
    <row r="18" spans="1:13" ht="17.25" customHeight="1">
      <c r="A18" s="26" t="s">
        <v>24</v>
      </c>
      <c r="B18" s="33">
        <f aca="true" t="shared" si="3" ref="B18:K18">ROUND(B13*B7,2)</f>
        <v>261172.83</v>
      </c>
      <c r="C18" s="33">
        <f t="shared" si="3"/>
        <v>185900.5</v>
      </c>
      <c r="D18" s="33">
        <f t="shared" si="3"/>
        <v>618123.52</v>
      </c>
      <c r="E18" s="33">
        <f t="shared" si="3"/>
        <v>540226.61</v>
      </c>
      <c r="F18" s="33">
        <f t="shared" si="3"/>
        <v>512785.41</v>
      </c>
      <c r="G18" s="33">
        <f t="shared" si="3"/>
        <v>282623.37</v>
      </c>
      <c r="H18" s="33">
        <f t="shared" si="3"/>
        <v>164793.57</v>
      </c>
      <c r="I18" s="33">
        <f t="shared" si="3"/>
        <v>240344.9</v>
      </c>
      <c r="J18" s="33">
        <f t="shared" si="3"/>
        <v>201729.15</v>
      </c>
      <c r="K18" s="33">
        <f t="shared" si="3"/>
        <v>352684.65</v>
      </c>
      <c r="L18" s="33">
        <f aca="true" t="shared" si="4" ref="L18:L24">SUM(B18:K18)</f>
        <v>3360384.51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210220.48</v>
      </c>
      <c r="C19" s="33">
        <f t="shared" si="5"/>
        <v>188266.47</v>
      </c>
      <c r="D19" s="33">
        <f t="shared" si="5"/>
        <v>617269.81</v>
      </c>
      <c r="E19" s="33">
        <f t="shared" si="5"/>
        <v>446829.95</v>
      </c>
      <c r="F19" s="33">
        <f t="shared" si="5"/>
        <v>551241.08</v>
      </c>
      <c r="G19" s="33">
        <f t="shared" si="5"/>
        <v>307561.73</v>
      </c>
      <c r="H19" s="33">
        <f t="shared" si="5"/>
        <v>162169.13</v>
      </c>
      <c r="I19" s="33">
        <f t="shared" si="5"/>
        <v>212940.38</v>
      </c>
      <c r="J19" s="33">
        <f t="shared" si="5"/>
        <v>291828.11</v>
      </c>
      <c r="K19" s="33">
        <f t="shared" si="5"/>
        <v>270441.92</v>
      </c>
      <c r="L19" s="33">
        <f t="shared" si="4"/>
        <v>3258769.0599999996</v>
      </c>
      <c r="M19"/>
    </row>
    <row r="20" spans="1:13" ht="17.25" customHeight="1">
      <c r="A20" s="27" t="s">
        <v>26</v>
      </c>
      <c r="B20" s="33">
        <v>1765.07</v>
      </c>
      <c r="C20" s="33">
        <v>4807.56</v>
      </c>
      <c r="D20" s="33">
        <v>24547.7</v>
      </c>
      <c r="E20" s="33">
        <v>18537.59</v>
      </c>
      <c r="F20" s="33">
        <v>25515.8</v>
      </c>
      <c r="G20" s="33">
        <v>18761.29</v>
      </c>
      <c r="H20" s="33">
        <v>10272.9</v>
      </c>
      <c r="I20" s="33">
        <v>4603.84</v>
      </c>
      <c r="J20" s="33">
        <v>8922.49</v>
      </c>
      <c r="K20" s="33">
        <v>12850.17</v>
      </c>
      <c r="L20" s="33">
        <f t="shared" si="4"/>
        <v>130584.41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-117.39</v>
      </c>
      <c r="I23" s="33">
        <v>0</v>
      </c>
      <c r="J23" s="33">
        <v>-107.23</v>
      </c>
      <c r="K23" s="33">
        <v>0</v>
      </c>
      <c r="L23" s="33">
        <f t="shared" si="4"/>
        <v>-594.62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-32359.4</v>
      </c>
      <c r="C27" s="33">
        <f t="shared" si="6"/>
        <v>-17116</v>
      </c>
      <c r="D27" s="33">
        <f t="shared" si="6"/>
        <v>-47146</v>
      </c>
      <c r="E27" s="33">
        <f t="shared" si="6"/>
        <v>-42563.350000000006</v>
      </c>
      <c r="F27" s="33">
        <f t="shared" si="6"/>
        <v>-38055.6</v>
      </c>
      <c r="G27" s="33">
        <f t="shared" si="6"/>
        <v>-23078</v>
      </c>
      <c r="H27" s="33">
        <f t="shared" si="6"/>
        <v>-18622.36</v>
      </c>
      <c r="I27" s="33">
        <f t="shared" si="6"/>
        <v>-27717.89</v>
      </c>
      <c r="J27" s="33">
        <f t="shared" si="6"/>
        <v>-13640</v>
      </c>
      <c r="K27" s="33">
        <f t="shared" si="6"/>
        <v>-31270.8</v>
      </c>
      <c r="L27" s="33">
        <f aca="true" t="shared" si="7" ref="L27:L33">SUM(B27:K27)</f>
        <v>-291569.4</v>
      </c>
      <c r="M27"/>
    </row>
    <row r="28" spans="1:13" ht="18.75" customHeight="1">
      <c r="A28" s="27" t="s">
        <v>30</v>
      </c>
      <c r="B28" s="33">
        <f>B29+B30+B31+B32</f>
        <v>-12364</v>
      </c>
      <c r="C28" s="33">
        <f aca="true" t="shared" si="8" ref="C28:K28">C29+C30+C31+C32</f>
        <v>-17116</v>
      </c>
      <c r="D28" s="33">
        <f t="shared" si="8"/>
        <v>-47146</v>
      </c>
      <c r="E28" s="33">
        <f t="shared" si="8"/>
        <v>-38002.8</v>
      </c>
      <c r="F28" s="33">
        <f t="shared" si="8"/>
        <v>-38055.6</v>
      </c>
      <c r="G28" s="33">
        <f t="shared" si="8"/>
        <v>-23078</v>
      </c>
      <c r="H28" s="33">
        <f t="shared" si="8"/>
        <v>-10784.4</v>
      </c>
      <c r="I28" s="33">
        <f t="shared" si="8"/>
        <v>-27717.89</v>
      </c>
      <c r="J28" s="33">
        <f t="shared" si="8"/>
        <v>-13640</v>
      </c>
      <c r="K28" s="33">
        <f t="shared" si="8"/>
        <v>-31270.8</v>
      </c>
      <c r="L28" s="33">
        <f t="shared" si="7"/>
        <v>-259175.49</v>
      </c>
      <c r="M28"/>
    </row>
    <row r="29" spans="1:13" s="36" customFormat="1" ht="18.75" customHeight="1">
      <c r="A29" s="34" t="s">
        <v>58</v>
      </c>
      <c r="B29" s="33">
        <f>-ROUND((B9)*$E$3,2)</f>
        <v>-12364</v>
      </c>
      <c r="C29" s="33">
        <f aca="true" t="shared" si="9" ref="C29:K29">-ROUND((C9)*$E$3,2)</f>
        <v>-17116</v>
      </c>
      <c r="D29" s="33">
        <f t="shared" si="9"/>
        <v>-47146</v>
      </c>
      <c r="E29" s="33">
        <f t="shared" si="9"/>
        <v>-38002.8</v>
      </c>
      <c r="F29" s="33">
        <f t="shared" si="9"/>
        <v>-38055.6</v>
      </c>
      <c r="G29" s="33">
        <f t="shared" si="9"/>
        <v>-23078</v>
      </c>
      <c r="H29" s="33">
        <f t="shared" si="9"/>
        <v>-10784.4</v>
      </c>
      <c r="I29" s="33">
        <f t="shared" si="9"/>
        <v>-14264.8</v>
      </c>
      <c r="J29" s="33">
        <f t="shared" si="9"/>
        <v>-13640</v>
      </c>
      <c r="K29" s="33">
        <f t="shared" si="9"/>
        <v>-31270.8</v>
      </c>
      <c r="L29" s="33">
        <f t="shared" si="7"/>
        <v>-245722.39999999997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-33.78</v>
      </c>
      <c r="J31" s="17">
        <v>0</v>
      </c>
      <c r="K31" s="17">
        <v>0</v>
      </c>
      <c r="L31" s="33">
        <f t="shared" si="7"/>
        <v>-33.78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-13419.31</v>
      </c>
      <c r="J32" s="17">
        <v>0</v>
      </c>
      <c r="K32" s="17">
        <v>0</v>
      </c>
      <c r="L32" s="33">
        <f t="shared" si="7"/>
        <v>-13419.31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442023.11</v>
      </c>
      <c r="C48" s="41">
        <f aca="true" t="shared" si="12" ref="C48:K48">IF(C17+C27+C40+C49&lt;0,0,C17+C27+C49)</f>
        <v>363199.75999999995</v>
      </c>
      <c r="D48" s="41">
        <f t="shared" si="12"/>
        <v>1215477.49</v>
      </c>
      <c r="E48" s="41">
        <f t="shared" si="12"/>
        <v>961131.33</v>
      </c>
      <c r="F48" s="41">
        <f t="shared" si="12"/>
        <v>1052827.92</v>
      </c>
      <c r="G48" s="41">
        <f t="shared" si="12"/>
        <v>585868.39</v>
      </c>
      <c r="H48" s="41">
        <f t="shared" si="12"/>
        <v>317210.85000000003</v>
      </c>
      <c r="I48" s="41">
        <f t="shared" si="12"/>
        <v>431512.46</v>
      </c>
      <c r="J48" s="41">
        <f t="shared" si="12"/>
        <v>491414.98000000004</v>
      </c>
      <c r="K48" s="41">
        <f t="shared" si="12"/>
        <v>607388.4</v>
      </c>
      <c r="L48" s="42">
        <f>SUM(B48:K48)</f>
        <v>6468054.69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442023.12</v>
      </c>
      <c r="C54" s="41">
        <f aca="true" t="shared" si="14" ref="C54:J54">SUM(C55:C66)</f>
        <v>363199.76</v>
      </c>
      <c r="D54" s="41">
        <f t="shared" si="14"/>
        <v>1215477.48</v>
      </c>
      <c r="E54" s="41">
        <f t="shared" si="14"/>
        <v>961131.34</v>
      </c>
      <c r="F54" s="41">
        <f t="shared" si="14"/>
        <v>1052827.91</v>
      </c>
      <c r="G54" s="41">
        <f t="shared" si="14"/>
        <v>585868.4</v>
      </c>
      <c r="H54" s="41">
        <f t="shared" si="14"/>
        <v>317210.86</v>
      </c>
      <c r="I54" s="41">
        <f>SUM(I55:I69)</f>
        <v>431512.46</v>
      </c>
      <c r="J54" s="41">
        <f t="shared" si="14"/>
        <v>491414.98</v>
      </c>
      <c r="K54" s="41">
        <f>SUM(K55:K68)</f>
        <v>607388.4</v>
      </c>
      <c r="L54" s="46">
        <f>SUM(B54:K54)</f>
        <v>6468054.710000001</v>
      </c>
      <c r="M54" s="40"/>
    </row>
    <row r="55" spans="1:13" ht="18.75" customHeight="1">
      <c r="A55" s="47" t="s">
        <v>51</v>
      </c>
      <c r="B55" s="48">
        <v>442023.12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442023.12</v>
      </c>
      <c r="M55" s="40"/>
    </row>
    <row r="56" spans="1:12" ht="18.75" customHeight="1">
      <c r="A56" s="47" t="s">
        <v>61</v>
      </c>
      <c r="B56" s="17">
        <v>0</v>
      </c>
      <c r="C56" s="48">
        <v>317654.51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317654.51</v>
      </c>
    </row>
    <row r="57" spans="1:12" ht="18.75" customHeight="1">
      <c r="A57" s="47" t="s">
        <v>62</v>
      </c>
      <c r="B57" s="17">
        <v>0</v>
      </c>
      <c r="C57" s="48">
        <v>45545.25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45545.25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1215477.48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1215477.48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961131.34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961131.34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1052827.91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1052827.91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585868.4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585868.4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317210.86</v>
      </c>
      <c r="I62" s="17">
        <v>0</v>
      </c>
      <c r="J62" s="17">
        <v>0</v>
      </c>
      <c r="K62" s="17">
        <v>0</v>
      </c>
      <c r="L62" s="46">
        <f t="shared" si="15"/>
        <v>317210.86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491414.98</v>
      </c>
      <c r="K64" s="17">
        <v>0</v>
      </c>
      <c r="L64" s="46">
        <f t="shared" si="15"/>
        <v>491414.98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342202.62</v>
      </c>
      <c r="L65" s="46">
        <f t="shared" si="15"/>
        <v>342202.62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265185.78</v>
      </c>
      <c r="L66" s="46">
        <f t="shared" si="15"/>
        <v>265185.78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431512.46</v>
      </c>
      <c r="J69" s="53">
        <v>0</v>
      </c>
      <c r="K69" s="53">
        <v>0</v>
      </c>
      <c r="L69" s="51">
        <f>SUM(B69:K69)</f>
        <v>431512.46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2021-03-29T18:27:56Z</dcterms:modified>
  <cp:category/>
  <cp:version/>
  <cp:contentType/>
  <cp:contentStatus/>
</cp:coreProperties>
</file>