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<sst xmlns="http://schemas.openxmlformats.org/spreadsheetml/2006/main" count="79" uniqueCount="78">
  <si>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</si>
  <si>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</si>
  <si>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</si>
  <si>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</si>
  <si>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</si>
  <si>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</si>
  <si>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</si>
  <si>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</si>
  <si>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</si>
  <si>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</si>
  <si>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</si>
  <si>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</si>
  <si>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</si>
  <si>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</si>
  <si>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</si>
  <si>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</si>
  <si>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</si>
  <si>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</si>
  <si>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</si>
  <si>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</si>
  <si>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</si>
  <si>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</si>
  <si>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</si>
  <si>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</si>
  <si>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</si>
  <si>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</si>
  <si>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</si>
  <si>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</si>
  <si>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</si>
  <si>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</si>
  <si>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</si>
  <si>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</si>
  <si>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</si>
  <si>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</si>
  <si>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</si>
  <si>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</si>
  <si>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</si>
  <si>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</si>
  <si>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</si>
  <si>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</si>
  <si>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</si>
  <si>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</si>
  <si>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</si>
  <si>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</si>
  <si>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</si>
  <si>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</si>
  <si>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</si>
  <si>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</si>
  <si>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</si>
  <si>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</si>
  <si>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</si>
  <si>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</si>
  <si>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</si>
  <si>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</si>
  <si>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</si>
  <si>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</si>
  <si>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</si>
  <si>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</si>
  <si>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</si>
  <si>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</si>
  <si>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</si>
  <si>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</si>
  <si>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</si>
  <si>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</si>
  <si>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</si>
  <si>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</si>
  <si>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</si>
  <si>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</si>
  <si>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</si>
  <si>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</si>
  <si>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</si>
  <si>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</si>
  <si>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</si>
  <si>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</si>
  <si>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</si>
  <si>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</si>
  <si>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22/03/21 - VENCIMENTO 29/03/21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</si>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</sst>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44232</v>
      </c>
      <c r="C7" s="10">
        <f>C8+C11</f>
        <v>59297</v>
      </c>
      <c r="D7" s="10">
        <f aca="true" t="shared" si="0" ref="D7:K7">D8+D11</f>
        <v>166135</v>
      </c>
      <c r="E7" s="10">
        <f t="shared" si="0"/>
        <v>145444</v>
      </c>
      <c r="F7" s="10">
        <f t="shared" si="0"/>
        <v>153836</v>
      </c>
      <c r="G7" s="10">
        <f t="shared" si="0"/>
        <v>76932</v>
      </c>
      <c r="H7" s="10">
        <f t="shared" si="0"/>
        <v>40894</v>
      </c>
      <c r="I7" s="10">
        <f t="shared" si="0"/>
        <v>72948</v>
      </c>
      <c r="J7" s="10">
        <f t="shared" si="0"/>
        <v>56451</v>
      </c>
      <c r="K7" s="10">
        <f t="shared" si="0"/>
        <v>121378</v>
      </c>
      <c r="L7" s="10">
        <f>SUM(B7:K7)</f>
        <v>937547</v>
      </c>
      <c r="M7" s="11"/>
    </row>
    <row r="8" spans="1:13" ht="17.25" customHeight="1">
      <c r="A8" s="12" t="s">
        <v>18</v>
      </c>
      <c r="B8" s="13">
        <f>B9+B10</f>
        <v>2888</v>
      </c>
      <c r="C8" s="13">
        <f aca="true" t="shared" si="1" ref="C8:K8">C9+C10</f>
        <v>4069</v>
      </c>
      <c r="D8" s="13">
        <f t="shared" si="1"/>
        <v>11275</v>
      </c>
      <c r="E8" s="13">
        <f t="shared" si="1"/>
        <v>8954</v>
      </c>
      <c r="F8" s="13">
        <f t="shared" si="1"/>
        <v>9118</v>
      </c>
      <c r="G8" s="13">
        <f t="shared" si="1"/>
        <v>5486</v>
      </c>
      <c r="H8" s="13">
        <f t="shared" si="1"/>
        <v>2597</v>
      </c>
      <c r="I8" s="13">
        <f t="shared" si="1"/>
        <v>3468</v>
      </c>
      <c r="J8" s="13">
        <f t="shared" si="1"/>
        <v>3263</v>
      </c>
      <c r="K8" s="13">
        <f t="shared" si="1"/>
        <v>7257</v>
      </c>
      <c r="L8" s="13">
        <f>SUM(B8:K8)</f>
        <v>58375</v>
      </c>
      <c r="M8"/>
    </row>
    <row r="9" spans="1:13" ht="17.25" customHeight="1">
      <c r="A9" s="14" t="s">
        <v>19</v>
      </c>
      <c r="B9" s="15">
        <v>2888</v>
      </c>
      <c r="C9" s="15">
        <v>4069</v>
      </c>
      <c r="D9" s="15">
        <v>11275</v>
      </c>
      <c r="E9" s="15">
        <v>8954</v>
      </c>
      <c r="F9" s="15">
        <v>9118</v>
      </c>
      <c r="G9" s="15">
        <v>5486</v>
      </c>
      <c r="H9" s="15">
        <v>2593</v>
      </c>
      <c r="I9" s="15">
        <v>3468</v>
      </c>
      <c r="J9" s="15">
        <v>3263</v>
      </c>
      <c r="K9" s="15">
        <v>7257</v>
      </c>
      <c r="L9" s="13">
        <f>SUM(B9:K9)</f>
        <v>58371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41344</v>
      </c>
      <c r="C11" s="15">
        <v>55228</v>
      </c>
      <c r="D11" s="15">
        <v>154860</v>
      </c>
      <c r="E11" s="15">
        <v>136490</v>
      </c>
      <c r="F11" s="15">
        <v>144718</v>
      </c>
      <c r="G11" s="15">
        <v>71446</v>
      </c>
      <c r="H11" s="15">
        <v>38297</v>
      </c>
      <c r="I11" s="15">
        <v>69480</v>
      </c>
      <c r="J11" s="15">
        <v>53188</v>
      </c>
      <c r="K11" s="15">
        <v>114121</v>
      </c>
      <c r="L11" s="13">
        <f>SUM(B11:K11)</f>
        <v>879172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1.848000271122175</v>
      </c>
      <c r="C15" s="22">
        <v>2.053765670487754</v>
      </c>
      <c r="D15" s="22">
        <v>2.033251502066092</v>
      </c>
      <c r="E15" s="22">
        <v>1.834533832622838</v>
      </c>
      <c r="F15" s="22">
        <v>2.112311728427899</v>
      </c>
      <c r="G15" s="22">
        <v>2.132818274508683</v>
      </c>
      <c r="H15" s="22">
        <v>2.019529902998365</v>
      </c>
      <c r="I15" s="22">
        <v>1.883807539202757</v>
      </c>
      <c r="J15" s="22">
        <v>2.481122537178231</v>
      </c>
      <c r="K15" s="22">
        <v>1.778461359891903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477864.74</v>
      </c>
      <c r="C17" s="25">
        <f aca="true" t="shared" si="2" ref="C17:K17">C18+C19+C20+C21+C22+C23+C24</f>
        <v>378797.49</v>
      </c>
      <c r="D17" s="25">
        <f t="shared" si="2"/>
        <v>1258939.81</v>
      </c>
      <c r="E17" s="25">
        <f t="shared" si="2"/>
        <v>1000239.1899999998</v>
      </c>
      <c r="F17" s="25">
        <f t="shared" si="2"/>
        <v>1087700.74</v>
      </c>
      <c r="G17" s="25">
        <f t="shared" si="2"/>
        <v>607255.09</v>
      </c>
      <c r="H17" s="25">
        <f t="shared" si="2"/>
        <v>335211.72000000003</v>
      </c>
      <c r="I17" s="25">
        <f t="shared" si="2"/>
        <v>456971.23000000004</v>
      </c>
      <c r="J17" s="25">
        <f t="shared" si="2"/>
        <v>506936.2</v>
      </c>
      <c r="K17" s="25">
        <f t="shared" si="2"/>
        <v>638330.28</v>
      </c>
      <c r="L17" s="25">
        <f>L18+L19+L20+L21+L22+L23+L24</f>
        <v>6748246.489999999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256903.88</v>
      </c>
      <c r="C18" s="33">
        <f t="shared" si="3"/>
        <v>181525.91</v>
      </c>
      <c r="D18" s="33">
        <f t="shared" si="3"/>
        <v>605694.98</v>
      </c>
      <c r="E18" s="33">
        <f t="shared" si="3"/>
        <v>536252.03</v>
      </c>
      <c r="F18" s="33">
        <f t="shared" si="3"/>
        <v>502089.94</v>
      </c>
      <c r="G18" s="33">
        <f t="shared" si="3"/>
        <v>275916.62</v>
      </c>
      <c r="H18" s="33">
        <f t="shared" si="3"/>
        <v>161596.73</v>
      </c>
      <c r="I18" s="33">
        <f t="shared" si="3"/>
        <v>239422.63</v>
      </c>
      <c r="J18" s="33">
        <f t="shared" si="3"/>
        <v>199492.19</v>
      </c>
      <c r="K18" s="33">
        <f t="shared" si="3"/>
        <v>350211.94</v>
      </c>
      <c r="L18" s="33">
        <f aca="true" t="shared" si="4" ref="L18:L24">SUM(B18:K18)</f>
        <v>3309106.8499999996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217854.56</v>
      </c>
      <c r="C19" s="33">
        <f t="shared" si="5"/>
        <v>191285.77</v>
      </c>
      <c r="D19" s="33">
        <f t="shared" si="5"/>
        <v>625835.25</v>
      </c>
      <c r="E19" s="33">
        <f t="shared" si="5"/>
        <v>447520.46</v>
      </c>
      <c r="F19" s="33">
        <f t="shared" si="5"/>
        <v>558480.53</v>
      </c>
      <c r="G19" s="33">
        <f t="shared" si="5"/>
        <v>312563.39</v>
      </c>
      <c r="H19" s="33">
        <f t="shared" si="5"/>
        <v>164752.7</v>
      </c>
      <c r="I19" s="33">
        <f t="shared" si="5"/>
        <v>211603.53</v>
      </c>
      <c r="J19" s="33">
        <f t="shared" si="5"/>
        <v>295472.38</v>
      </c>
      <c r="K19" s="33">
        <f t="shared" si="5"/>
        <v>272626.46</v>
      </c>
      <c r="L19" s="33">
        <f t="shared" si="4"/>
        <v>3297995.03</v>
      </c>
      <c r="M19"/>
    </row>
    <row r="20" spans="1:13" ht="17.25" customHeight="1">
      <c r="A20" s="27" t="s">
        <v>26</v>
      </c>
      <c r="B20" s="33">
        <v>1765.07</v>
      </c>
      <c r="C20" s="33">
        <v>4644.58</v>
      </c>
      <c r="D20" s="33">
        <v>24727.12</v>
      </c>
      <c r="E20" s="33">
        <v>18619.07</v>
      </c>
      <c r="F20" s="33">
        <v>25789.04</v>
      </c>
      <c r="G20" s="33">
        <v>18775.08</v>
      </c>
      <c r="H20" s="33">
        <v>10264.68</v>
      </c>
      <c r="I20" s="33">
        <v>4603.84</v>
      </c>
      <c r="J20" s="33">
        <v>9289.17</v>
      </c>
      <c r="K20" s="33">
        <v>12809.42</v>
      </c>
      <c r="L20" s="33">
        <f t="shared" si="4"/>
        <v>131287.07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-505.8</v>
      </c>
      <c r="F23" s="33">
        <v>0</v>
      </c>
      <c r="G23" s="33">
        <v>0</v>
      </c>
      <c r="H23" s="33">
        <v>-117.39</v>
      </c>
      <c r="I23" s="33">
        <v>0</v>
      </c>
      <c r="J23" s="33">
        <v>0</v>
      </c>
      <c r="K23" s="33">
        <v>0</v>
      </c>
      <c r="L23" s="33">
        <f t="shared" si="4"/>
        <v>-623.19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-32702.600000000002</v>
      </c>
      <c r="C27" s="33">
        <f t="shared" si="6"/>
        <v>-17903.6</v>
      </c>
      <c r="D27" s="33">
        <f t="shared" si="6"/>
        <v>-49610</v>
      </c>
      <c r="E27" s="33">
        <f t="shared" si="6"/>
        <v>-43958.15</v>
      </c>
      <c r="F27" s="33">
        <f t="shared" si="6"/>
        <v>-40119.2</v>
      </c>
      <c r="G27" s="33">
        <f t="shared" si="6"/>
        <v>-24138.4</v>
      </c>
      <c r="H27" s="33">
        <f t="shared" si="6"/>
        <v>-19247.16</v>
      </c>
      <c r="I27" s="33">
        <f t="shared" si="6"/>
        <v>-21183.61</v>
      </c>
      <c r="J27" s="33">
        <f t="shared" si="6"/>
        <v>-14357.2</v>
      </c>
      <c r="K27" s="33">
        <f t="shared" si="6"/>
        <v>-31930.8</v>
      </c>
      <c r="L27" s="33">
        <f aca="true" t="shared" si="7" ref="L27:L33">SUM(B27:K27)</f>
        <v>-295150.72</v>
      </c>
      <c r="M27"/>
    </row>
    <row r="28" spans="1:13" ht="18.75" customHeight="1">
      <c r="A28" s="27" t="s">
        <v>30</v>
      </c>
      <c r="B28" s="33">
        <f>B29+B30+B31+B32</f>
        <v>-12707.2</v>
      </c>
      <c r="C28" s="33">
        <f aca="true" t="shared" si="8" ref="C28:K28">C29+C30+C31+C32</f>
        <v>-17903.6</v>
      </c>
      <c r="D28" s="33">
        <f t="shared" si="8"/>
        <v>-49610</v>
      </c>
      <c r="E28" s="33">
        <f t="shared" si="8"/>
        <v>-39397.6</v>
      </c>
      <c r="F28" s="33">
        <f t="shared" si="8"/>
        <v>-40119.2</v>
      </c>
      <c r="G28" s="33">
        <f t="shared" si="8"/>
        <v>-24138.4</v>
      </c>
      <c r="H28" s="33">
        <f t="shared" si="8"/>
        <v>-11409.2</v>
      </c>
      <c r="I28" s="33">
        <f t="shared" si="8"/>
        <v>-21183.61</v>
      </c>
      <c r="J28" s="33">
        <f t="shared" si="8"/>
        <v>-14357.2</v>
      </c>
      <c r="K28" s="33">
        <f t="shared" si="8"/>
        <v>-31930.8</v>
      </c>
      <c r="L28" s="33">
        <f t="shared" si="7"/>
        <v>-262756.81</v>
      </c>
      <c r="M28"/>
    </row>
    <row r="29" spans="1:13" s="36" customFormat="1" ht="18.75" customHeight="1">
      <c r="A29" s="34" t="s">
        <v>58</v>
      </c>
      <c r="B29" s="33">
        <f>-ROUND((B9)*$E$3,2)</f>
        <v>-12707.2</v>
      </c>
      <c r="C29" s="33">
        <f aca="true" t="shared" si="9" ref="C29:K29">-ROUND((C9)*$E$3,2)</f>
        <v>-17903.6</v>
      </c>
      <c r="D29" s="33">
        <f t="shared" si="9"/>
        <v>-49610</v>
      </c>
      <c r="E29" s="33">
        <f t="shared" si="9"/>
        <v>-39397.6</v>
      </c>
      <c r="F29" s="33">
        <f t="shared" si="9"/>
        <v>-40119.2</v>
      </c>
      <c r="G29" s="33">
        <f t="shared" si="9"/>
        <v>-24138.4</v>
      </c>
      <c r="H29" s="33">
        <f t="shared" si="9"/>
        <v>-11409.2</v>
      </c>
      <c r="I29" s="33">
        <f t="shared" si="9"/>
        <v>-15259.2</v>
      </c>
      <c r="J29" s="33">
        <f t="shared" si="9"/>
        <v>-14357.2</v>
      </c>
      <c r="K29" s="33">
        <f t="shared" si="9"/>
        <v>-31930.8</v>
      </c>
      <c r="L29" s="33">
        <f t="shared" si="7"/>
        <v>-256832.4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-45.05</v>
      </c>
      <c r="J31" s="17">
        <v>0</v>
      </c>
      <c r="K31" s="17">
        <v>0</v>
      </c>
      <c r="L31" s="33">
        <f t="shared" si="7"/>
        <v>-45.05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-5879.36</v>
      </c>
      <c r="J32" s="17">
        <v>0</v>
      </c>
      <c r="K32" s="17">
        <v>0</v>
      </c>
      <c r="L32" s="33">
        <f t="shared" si="7"/>
        <v>-5879.36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445162.14</v>
      </c>
      <c r="C48" s="41">
        <f aca="true" t="shared" si="12" ref="C48:K48">IF(C17+C27+C40+C49&lt;0,0,C17+C27+C49)</f>
        <v>360893.89</v>
      </c>
      <c r="D48" s="41">
        <f t="shared" si="12"/>
        <v>1209329.81</v>
      </c>
      <c r="E48" s="41">
        <f t="shared" si="12"/>
        <v>956281.0399999998</v>
      </c>
      <c r="F48" s="41">
        <f t="shared" si="12"/>
        <v>1047581.54</v>
      </c>
      <c r="G48" s="41">
        <f t="shared" si="12"/>
        <v>583116.69</v>
      </c>
      <c r="H48" s="41">
        <f t="shared" si="12"/>
        <v>315964.56000000006</v>
      </c>
      <c r="I48" s="41">
        <f t="shared" si="12"/>
        <v>435787.62000000005</v>
      </c>
      <c r="J48" s="41">
        <f t="shared" si="12"/>
        <v>492579</v>
      </c>
      <c r="K48" s="41">
        <f t="shared" si="12"/>
        <v>606399.48</v>
      </c>
      <c r="L48" s="42">
        <f>SUM(B48:K48)</f>
        <v>6453095.77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445162.14</v>
      </c>
      <c r="C54" s="41">
        <f aca="true" t="shared" si="14" ref="C54:J54">SUM(C55:C66)</f>
        <v>360893.88</v>
      </c>
      <c r="D54" s="41">
        <f t="shared" si="14"/>
        <v>1209329.81</v>
      </c>
      <c r="E54" s="41">
        <f t="shared" si="14"/>
        <v>956281.03</v>
      </c>
      <c r="F54" s="41">
        <f t="shared" si="14"/>
        <v>1047581.53</v>
      </c>
      <c r="G54" s="41">
        <f t="shared" si="14"/>
        <v>583116.69</v>
      </c>
      <c r="H54" s="41">
        <f t="shared" si="14"/>
        <v>315964.56</v>
      </c>
      <c r="I54" s="41">
        <f>SUM(I55:I69)</f>
        <v>435787.62</v>
      </c>
      <c r="J54" s="41">
        <f t="shared" si="14"/>
        <v>492579</v>
      </c>
      <c r="K54" s="41">
        <f>SUM(K55:K68)</f>
        <v>606399.49</v>
      </c>
      <c r="L54" s="46">
        <f>SUM(B54:K54)</f>
        <v>6453095.75</v>
      </c>
      <c r="M54" s="40"/>
    </row>
    <row r="55" spans="1:13" ht="18.75" customHeight="1">
      <c r="A55" s="47" t="s">
        <v>51</v>
      </c>
      <c r="B55" s="48">
        <v>445162.14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445162.14</v>
      </c>
      <c r="M55" s="40"/>
    </row>
    <row r="56" spans="1:12" ht="18.75" customHeight="1">
      <c r="A56" s="47" t="s">
        <v>61</v>
      </c>
      <c r="B56" s="17">
        <v>0</v>
      </c>
      <c r="C56" s="48">
        <v>315601.7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315601.7</v>
      </c>
    </row>
    <row r="57" spans="1:12" ht="18.75" customHeight="1">
      <c r="A57" s="47" t="s">
        <v>62</v>
      </c>
      <c r="B57" s="17">
        <v>0</v>
      </c>
      <c r="C57" s="48">
        <v>45292.18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45292.18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1209329.81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1209329.81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956281.03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956281.03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1047581.53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1047581.53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583116.69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583116.69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315964.56</v>
      </c>
      <c r="I62" s="17">
        <v>0</v>
      </c>
      <c r="J62" s="17">
        <v>0</v>
      </c>
      <c r="K62" s="17">
        <v>0</v>
      </c>
      <c r="L62" s="46">
        <f t="shared" si="15"/>
        <v>315964.56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492579</v>
      </c>
      <c r="K64" s="17">
        <v>0</v>
      </c>
      <c r="L64" s="46">
        <f t="shared" si="15"/>
        <v>492579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341766.75</v>
      </c>
      <c r="L65" s="46">
        <f t="shared" si="15"/>
        <v>341766.75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264632.74</v>
      </c>
      <c r="L66" s="46">
        <f t="shared" si="15"/>
        <v>264632.74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435787.62</v>
      </c>
      <c r="J69" s="53">
        <v>0</v>
      </c>
      <c r="K69" s="53">
        <v>0</v>
      </c>
      <c r="L69" s="51">
        <f>SUM(B69:K69)</f>
        <v>435787.62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2021-03-26T20:12:21Z</dcterms:modified>
  <cp:category/>
  <cp:version/>
  <cp:contentType/>
  <cp:contentStatus/>
</cp:coreProperties>
</file>