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<sst xmlns="http://schemas.openxmlformats.org/spreadsheetml/2006/main" count="79" uniqueCount="78">
  <si>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</si>
  <si>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</si>
  <si>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</si>
  <si>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</si>
  <si>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</si>
  <si>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</si>
  <si>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</si>
  <si>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</si>
  <si>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</si>
  <si>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</si>
  <si>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</si>
  <si>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</si>
  <si>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</si>
  <si>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</si>
  <si>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</si>
  <si>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</si>
  <si>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</si>
  <si>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</si>
  <si>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</si>
  <si>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</si>
  <si>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</si>
  <si>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</si>
  <si>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</si>
  <si>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</si>
  <si>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</si>
  <si>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</si>
  <si>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</si>
  <si>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</si>
  <si>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</si>
  <si>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</si>
  <si>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</si>
  <si>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</si>
  <si>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</si>
  <si>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</si>
  <si>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</si>
  <si>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</si>
  <si>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</si>
  <si>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</si>
  <si>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</si>
  <si>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</si>
  <si>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</si>
  <si>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</si>
  <si>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</si>
  <si>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</si>
  <si>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</si>
  <si>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</si>
  <si>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</si>
  <si>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</si>
  <si>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</si>
  <si>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</si>
  <si>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</si>
  <si>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</si>
  <si>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</si>
  <si>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</si>
  <si>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</si>
  <si>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</si>
  <si>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</si>
  <si>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</si>
  <si>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</si>
  <si>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</si>
  <si>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</si>
  <si>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</si>
  <si>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</si>
  <si>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</si>
  <si>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</si>
  <si>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</si>
  <si>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</si>
  <si>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</si>
  <si>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</si>
  <si>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</si>
  <si>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</si>
  <si>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</si>
  <si>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</si>
  <si>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</si>
  <si>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</si>
  <si>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</si>
  <si>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21/03/21 - VENCIMENTO 26/03/21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</si>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</sst>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9851</v>
      </c>
      <c r="C7" s="10">
        <f>C8+C11</f>
        <v>15175</v>
      </c>
      <c r="D7" s="10">
        <f aca="true" t="shared" si="0" ref="D7:K7">D8+D11</f>
        <v>43476</v>
      </c>
      <c r="E7" s="10">
        <f t="shared" si="0"/>
        <v>46186</v>
      </c>
      <c r="F7" s="10">
        <f t="shared" si="0"/>
        <v>47084</v>
      </c>
      <c r="G7" s="10">
        <f t="shared" si="0"/>
        <v>18597</v>
      </c>
      <c r="H7" s="10">
        <f t="shared" si="0"/>
        <v>10361</v>
      </c>
      <c r="I7" s="10">
        <f t="shared" si="0"/>
        <v>21704</v>
      </c>
      <c r="J7" s="10">
        <f t="shared" si="0"/>
        <v>11701</v>
      </c>
      <c r="K7" s="10">
        <f t="shared" si="0"/>
        <v>36243</v>
      </c>
      <c r="L7" s="10">
        <f>SUM(B7:K7)</f>
        <v>260378</v>
      </c>
      <c r="M7" s="11"/>
    </row>
    <row r="8" spans="1:13" ht="17.25" customHeight="1">
      <c r="A8" s="12" t="s">
        <v>18</v>
      </c>
      <c r="B8" s="13">
        <f>B9+B10</f>
        <v>874</v>
      </c>
      <c r="C8" s="13">
        <f aca="true" t="shared" si="1" ref="C8:K8">C9+C10</f>
        <v>1341</v>
      </c>
      <c r="D8" s="13">
        <f t="shared" si="1"/>
        <v>3915</v>
      </c>
      <c r="E8" s="13">
        <f t="shared" si="1"/>
        <v>3636</v>
      </c>
      <c r="F8" s="13">
        <f t="shared" si="1"/>
        <v>4171</v>
      </c>
      <c r="G8" s="13">
        <f t="shared" si="1"/>
        <v>1587</v>
      </c>
      <c r="H8" s="13">
        <f t="shared" si="1"/>
        <v>786</v>
      </c>
      <c r="I8" s="13">
        <f t="shared" si="1"/>
        <v>1151</v>
      </c>
      <c r="J8" s="13">
        <f t="shared" si="1"/>
        <v>587</v>
      </c>
      <c r="K8" s="13">
        <f t="shared" si="1"/>
        <v>2226</v>
      </c>
      <c r="L8" s="13">
        <f>SUM(B8:K8)</f>
        <v>20274</v>
      </c>
      <c r="M8"/>
    </row>
    <row r="9" spans="1:13" ht="17.25" customHeight="1">
      <c r="A9" s="14" t="s">
        <v>19</v>
      </c>
      <c r="B9" s="15">
        <v>874</v>
      </c>
      <c r="C9" s="15">
        <v>1341</v>
      </c>
      <c r="D9" s="15">
        <v>3915</v>
      </c>
      <c r="E9" s="15">
        <v>3636</v>
      </c>
      <c r="F9" s="15">
        <v>4171</v>
      </c>
      <c r="G9" s="15">
        <v>1587</v>
      </c>
      <c r="H9" s="15">
        <v>786</v>
      </c>
      <c r="I9" s="15">
        <v>1151</v>
      </c>
      <c r="J9" s="15">
        <v>587</v>
      </c>
      <c r="K9" s="15">
        <v>2226</v>
      </c>
      <c r="L9" s="13">
        <f>SUM(B9:K9)</f>
        <v>20274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8977</v>
      </c>
      <c r="C11" s="15">
        <v>13834</v>
      </c>
      <c r="D11" s="15">
        <v>39561</v>
      </c>
      <c r="E11" s="15">
        <v>42550</v>
      </c>
      <c r="F11" s="15">
        <v>42913</v>
      </c>
      <c r="G11" s="15">
        <v>17010</v>
      </c>
      <c r="H11" s="15">
        <v>9575</v>
      </c>
      <c r="I11" s="15">
        <v>20553</v>
      </c>
      <c r="J11" s="15">
        <v>11114</v>
      </c>
      <c r="K11" s="15">
        <v>34017</v>
      </c>
      <c r="L11" s="13">
        <f>SUM(B11:K11)</f>
        <v>240104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1.869732188993428</v>
      </c>
      <c r="C15" s="22">
        <v>1.976488648245865</v>
      </c>
      <c r="D15" s="22">
        <v>2.009022096916787</v>
      </c>
      <c r="E15" s="22">
        <v>1.828976946464184</v>
      </c>
      <c r="F15" s="22">
        <v>2.032111533047375</v>
      </c>
      <c r="G15" s="22">
        <v>1.952011044089567</v>
      </c>
      <c r="H15" s="22">
        <v>1.967689796408989</v>
      </c>
      <c r="I15" s="22">
        <v>1.700302352291751</v>
      </c>
      <c r="J15" s="22">
        <v>2.49292192687091</v>
      </c>
      <c r="K15" s="22">
        <v>1.66818133135773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108726.47999999998</v>
      </c>
      <c r="C17" s="25">
        <f aca="true" t="shared" si="2" ref="C17:K17">C18+C19+C20+C21+C22+C23+C24</f>
        <v>95929.91</v>
      </c>
      <c r="D17" s="25">
        <f t="shared" si="2"/>
        <v>335256.08</v>
      </c>
      <c r="E17" s="25">
        <f t="shared" si="2"/>
        <v>320394.53</v>
      </c>
      <c r="F17" s="25">
        <f t="shared" si="2"/>
        <v>326928.20999999996</v>
      </c>
      <c r="G17" s="25">
        <f t="shared" si="2"/>
        <v>138936.9</v>
      </c>
      <c r="H17" s="25">
        <f t="shared" si="2"/>
        <v>83768.48999999999</v>
      </c>
      <c r="I17" s="25">
        <f t="shared" si="2"/>
        <v>126617.43999999999</v>
      </c>
      <c r="J17" s="25">
        <f t="shared" si="2"/>
        <v>110450.50000000001</v>
      </c>
      <c r="K17" s="25">
        <f t="shared" si="2"/>
        <v>184705.41</v>
      </c>
      <c r="L17" s="25">
        <f>L18+L19+L20+L21+L22+L23+L24</f>
        <v>1831713.95</v>
      </c>
      <c r="M17"/>
    </row>
    <row r="18" spans="1:13" ht="17.25" customHeight="1">
      <c r="A18" s="26" t="s">
        <v>24</v>
      </c>
      <c r="B18" s="33">
        <f aca="true" t="shared" si="3" ref="B18:K18">ROUND(B13*B7,2)</f>
        <v>57215.59</v>
      </c>
      <c r="C18" s="33">
        <f t="shared" si="3"/>
        <v>46455.23</v>
      </c>
      <c r="D18" s="33">
        <f t="shared" si="3"/>
        <v>158504.8</v>
      </c>
      <c r="E18" s="33">
        <f t="shared" si="3"/>
        <v>170287.78</v>
      </c>
      <c r="F18" s="33">
        <f t="shared" si="3"/>
        <v>153672.76</v>
      </c>
      <c r="G18" s="33">
        <f t="shared" si="3"/>
        <v>66698.14</v>
      </c>
      <c r="H18" s="33">
        <f t="shared" si="3"/>
        <v>40942.53</v>
      </c>
      <c r="I18" s="33">
        <f t="shared" si="3"/>
        <v>71234.7</v>
      </c>
      <c r="J18" s="33">
        <f t="shared" si="3"/>
        <v>41350.16</v>
      </c>
      <c r="K18" s="33">
        <f t="shared" si="3"/>
        <v>104571.93</v>
      </c>
      <c r="L18" s="33">
        <f aca="true" t="shared" si="4" ref="L18:L24">SUM(B18:K18)</f>
        <v>910933.6200000001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49762.24</v>
      </c>
      <c r="C19" s="33">
        <f t="shared" si="5"/>
        <v>45363</v>
      </c>
      <c r="D19" s="33">
        <f t="shared" si="5"/>
        <v>159934.85</v>
      </c>
      <c r="E19" s="33">
        <f t="shared" si="5"/>
        <v>141164.64</v>
      </c>
      <c r="F19" s="33">
        <f t="shared" si="5"/>
        <v>158607.43</v>
      </c>
      <c r="G19" s="33">
        <f t="shared" si="5"/>
        <v>63497.37</v>
      </c>
      <c r="H19" s="33">
        <f t="shared" si="5"/>
        <v>39619.67</v>
      </c>
      <c r="I19" s="33">
        <f t="shared" si="5"/>
        <v>49885.83</v>
      </c>
      <c r="J19" s="33">
        <f t="shared" si="5"/>
        <v>61732.56</v>
      </c>
      <c r="K19" s="33">
        <f t="shared" si="5"/>
        <v>69873.01</v>
      </c>
      <c r="L19" s="33">
        <f t="shared" si="4"/>
        <v>839440.5999999999</v>
      </c>
      <c r="M19"/>
    </row>
    <row r="20" spans="1:13" ht="17.25" customHeight="1">
      <c r="A20" s="27" t="s">
        <v>26</v>
      </c>
      <c r="B20" s="33">
        <v>407.42</v>
      </c>
      <c r="C20" s="33">
        <v>2770.45</v>
      </c>
      <c r="D20" s="33">
        <v>14133.97</v>
      </c>
      <c r="E20" s="33">
        <v>10715.13</v>
      </c>
      <c r="F20" s="33">
        <v>13306.79</v>
      </c>
      <c r="G20" s="33">
        <v>8859.49</v>
      </c>
      <c r="H20" s="33">
        <v>4726.07</v>
      </c>
      <c r="I20" s="33">
        <v>4155.68</v>
      </c>
      <c r="J20" s="33">
        <v>4685.32</v>
      </c>
      <c r="K20" s="33">
        <v>7578.01</v>
      </c>
      <c r="L20" s="33">
        <f t="shared" si="4"/>
        <v>71338.33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-118.1</v>
      </c>
      <c r="H23" s="33">
        <v>-234.78</v>
      </c>
      <c r="I23" s="33">
        <v>0</v>
      </c>
      <c r="J23" s="33">
        <v>0</v>
      </c>
      <c r="K23" s="33">
        <v>0</v>
      </c>
      <c r="L23" s="33">
        <f t="shared" si="4"/>
        <v>-479.33000000000004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-23841</v>
      </c>
      <c r="C27" s="33">
        <f t="shared" si="6"/>
        <v>-5900.4</v>
      </c>
      <c r="D27" s="33">
        <f t="shared" si="6"/>
        <v>-17226</v>
      </c>
      <c r="E27" s="33">
        <f t="shared" si="6"/>
        <v>-20558.95</v>
      </c>
      <c r="F27" s="33">
        <f t="shared" si="6"/>
        <v>-18352.4</v>
      </c>
      <c r="G27" s="33">
        <f t="shared" si="6"/>
        <v>-6982.8</v>
      </c>
      <c r="H27" s="33">
        <f t="shared" si="6"/>
        <v>-11296.36</v>
      </c>
      <c r="I27" s="33">
        <f t="shared" si="6"/>
        <v>-5064.4</v>
      </c>
      <c r="J27" s="33">
        <f t="shared" si="6"/>
        <v>-2582.8</v>
      </c>
      <c r="K27" s="33">
        <f t="shared" si="6"/>
        <v>-9794.4</v>
      </c>
      <c r="L27" s="33">
        <f aca="true" t="shared" si="7" ref="L27:L33">SUM(B27:K27)</f>
        <v>-121599.51</v>
      </c>
      <c r="M27"/>
    </row>
    <row r="28" spans="1:13" ht="18.75" customHeight="1">
      <c r="A28" s="27" t="s">
        <v>30</v>
      </c>
      <c r="B28" s="33">
        <f>B29+B30+B31+B32</f>
        <v>-3845.6</v>
      </c>
      <c r="C28" s="33">
        <f aca="true" t="shared" si="8" ref="C28:K28">C29+C30+C31+C32</f>
        <v>-5900.4</v>
      </c>
      <c r="D28" s="33">
        <f t="shared" si="8"/>
        <v>-17226</v>
      </c>
      <c r="E28" s="33">
        <f t="shared" si="8"/>
        <v>-15998.4</v>
      </c>
      <c r="F28" s="33">
        <f t="shared" si="8"/>
        <v>-18352.4</v>
      </c>
      <c r="G28" s="33">
        <f t="shared" si="8"/>
        <v>-6982.8</v>
      </c>
      <c r="H28" s="33">
        <f t="shared" si="8"/>
        <v>-3458.4</v>
      </c>
      <c r="I28" s="33">
        <f t="shared" si="8"/>
        <v>-5064.4</v>
      </c>
      <c r="J28" s="33">
        <f t="shared" si="8"/>
        <v>-2582.8</v>
      </c>
      <c r="K28" s="33">
        <f t="shared" si="8"/>
        <v>-9794.4</v>
      </c>
      <c r="L28" s="33">
        <f t="shared" si="7"/>
        <v>-89205.59999999999</v>
      </c>
      <c r="M28"/>
    </row>
    <row r="29" spans="1:13" s="36" customFormat="1" ht="18.75" customHeight="1">
      <c r="A29" s="34" t="s">
        <v>58</v>
      </c>
      <c r="B29" s="33">
        <f>-ROUND((B9)*$E$3,2)</f>
        <v>-3845.6</v>
      </c>
      <c r="C29" s="33">
        <f aca="true" t="shared" si="9" ref="C29:K29">-ROUND((C9)*$E$3,2)</f>
        <v>-5900.4</v>
      </c>
      <c r="D29" s="33">
        <f t="shared" si="9"/>
        <v>-17226</v>
      </c>
      <c r="E29" s="33">
        <f t="shared" si="9"/>
        <v>-15998.4</v>
      </c>
      <c r="F29" s="33">
        <f t="shared" si="9"/>
        <v>-18352.4</v>
      </c>
      <c r="G29" s="33">
        <f t="shared" si="9"/>
        <v>-6982.8</v>
      </c>
      <c r="H29" s="33">
        <f t="shared" si="9"/>
        <v>-3458.4</v>
      </c>
      <c r="I29" s="33">
        <f t="shared" si="9"/>
        <v>-5064.4</v>
      </c>
      <c r="J29" s="33">
        <f t="shared" si="9"/>
        <v>-2582.8</v>
      </c>
      <c r="K29" s="33">
        <f t="shared" si="9"/>
        <v>-9794.4</v>
      </c>
      <c r="L29" s="33">
        <f t="shared" si="7"/>
        <v>-89205.59999999999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84885.47999999998</v>
      </c>
      <c r="C48" s="41">
        <f aca="true" t="shared" si="12" ref="C48:K48">IF(C17+C27+C40+C49&lt;0,0,C17+C27+C49)</f>
        <v>90029.51000000001</v>
      </c>
      <c r="D48" s="41">
        <f t="shared" si="12"/>
        <v>318030.08</v>
      </c>
      <c r="E48" s="41">
        <f t="shared" si="12"/>
        <v>299835.58</v>
      </c>
      <c r="F48" s="41">
        <f t="shared" si="12"/>
        <v>308575.80999999994</v>
      </c>
      <c r="G48" s="41">
        <f t="shared" si="12"/>
        <v>131954.1</v>
      </c>
      <c r="H48" s="41">
        <f t="shared" si="12"/>
        <v>72472.12999999999</v>
      </c>
      <c r="I48" s="41">
        <f t="shared" si="12"/>
        <v>121553.04</v>
      </c>
      <c r="J48" s="41">
        <f t="shared" si="12"/>
        <v>107867.70000000001</v>
      </c>
      <c r="K48" s="41">
        <f t="shared" si="12"/>
        <v>174911.01</v>
      </c>
      <c r="L48" s="42">
        <f>SUM(B48:K48)</f>
        <v>1710114.44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84885.49</v>
      </c>
      <c r="C54" s="41">
        <f aca="true" t="shared" si="14" ref="C54:J54">SUM(C55:C66)</f>
        <v>90029.51</v>
      </c>
      <c r="D54" s="41">
        <f t="shared" si="14"/>
        <v>318030.08</v>
      </c>
      <c r="E54" s="41">
        <f t="shared" si="14"/>
        <v>299835.59</v>
      </c>
      <c r="F54" s="41">
        <f t="shared" si="14"/>
        <v>308575.81</v>
      </c>
      <c r="G54" s="41">
        <f t="shared" si="14"/>
        <v>131954.1</v>
      </c>
      <c r="H54" s="41">
        <f t="shared" si="14"/>
        <v>72472.12</v>
      </c>
      <c r="I54" s="41">
        <f>SUM(I55:I69)</f>
        <v>121553.04</v>
      </c>
      <c r="J54" s="41">
        <f t="shared" si="14"/>
        <v>107867.70000000001</v>
      </c>
      <c r="K54" s="41">
        <f>SUM(K55:K68)</f>
        <v>174911.01</v>
      </c>
      <c r="L54" s="46">
        <f>SUM(B54:K54)</f>
        <v>1710114.4500000002</v>
      </c>
      <c r="M54" s="40"/>
    </row>
    <row r="55" spans="1:13" ht="18.75" customHeight="1">
      <c r="A55" s="47" t="s">
        <v>51</v>
      </c>
      <c r="B55" s="48">
        <v>84885.49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84885.49</v>
      </c>
      <c r="M55" s="40"/>
    </row>
    <row r="56" spans="1:12" ht="18.75" customHeight="1">
      <c r="A56" s="47" t="s">
        <v>61</v>
      </c>
      <c r="B56" s="17">
        <v>0</v>
      </c>
      <c r="C56" s="48">
        <v>78649.78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78649.78</v>
      </c>
    </row>
    <row r="57" spans="1:12" ht="18.75" customHeight="1">
      <c r="A57" s="47" t="s">
        <v>62</v>
      </c>
      <c r="B57" s="17">
        <v>0</v>
      </c>
      <c r="C57" s="48">
        <v>11379.73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11379.73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318030.08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318030.08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299835.59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299835.59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308575.81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308575.81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131954.1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131954.1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72472.12</v>
      </c>
      <c r="I62" s="17">
        <v>0</v>
      </c>
      <c r="J62" s="17">
        <v>0</v>
      </c>
      <c r="K62" s="17">
        <v>0</v>
      </c>
      <c r="L62" s="46">
        <f t="shared" si="15"/>
        <v>72472.12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107867.70000000001</v>
      </c>
      <c r="K64" s="17">
        <v>0</v>
      </c>
      <c r="L64" s="46">
        <f t="shared" si="15"/>
        <v>107867.70000000001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78412.61</v>
      </c>
      <c r="L65" s="46">
        <f t="shared" si="15"/>
        <v>78412.61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96498.4</v>
      </c>
      <c r="L66" s="46">
        <f t="shared" si="15"/>
        <v>96498.4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121553.04</v>
      </c>
      <c r="J69" s="53">
        <v>0</v>
      </c>
      <c r="K69" s="53">
        <v>0</v>
      </c>
      <c r="L69" s="51">
        <f>SUM(B69:K69)</f>
        <v>121553.04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2021-03-25T19:12:49Z</dcterms:modified>
  <cp:category/>
  <cp:version/>
  <cp:contentType/>
  <cp:contentStatus/>
</cp:coreProperties>
</file>