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<sst xmlns="http://schemas.openxmlformats.org/spreadsheetml/2006/main" count="79" uniqueCount="78">
  <si>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</si>
  <si>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</si>
  <si>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</si>
  <si>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</si>
  <si>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</si>
  <si>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</si>
  <si>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</si>
  <si>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</si>
  <si>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</si>
  <si>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</si>
  <si>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</si>
  <si>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</si>
  <si>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</si>
  <si>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</si>
  <si>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</si>
  <si>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</si>
  <si>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</si>
  <si>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</si>
  <si>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</si>
  <si>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</si>
  <si>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</si>
  <si>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</si>
  <si>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</si>
  <si>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</si>
  <si>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</si>
  <si>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</si>
  <si>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</si>
  <si>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</si>
  <si>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</si>
  <si>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</si>
  <si>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</si>
  <si>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</si>
  <si>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</si>
  <si>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</si>
  <si>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</si>
  <si>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</si>
  <si>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</si>
  <si>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</si>
  <si>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</si>
  <si>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</si>
  <si>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</si>
  <si>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</si>
  <si>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</si>
  <si>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</si>
  <si>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</si>
  <si>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</si>
  <si>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</si>
  <si>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</si>
  <si>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</si>
  <si>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</si>
  <si>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</si>
  <si>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</si>
  <si>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</si>
  <si>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</si>
  <si>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</si>
  <si>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</si>
  <si>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</si>
  <si>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</si>
  <si>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</si>
  <si>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</si>
  <si>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</si>
  <si>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</si>
  <si>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</si>
  <si>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</si>
  <si>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</si>
  <si>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</si>
  <si>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</si>
  <si>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</si>
  <si>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</si>
  <si>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</si>
  <si>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</si>
  <si>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</si>
  <si>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</si>
  <si>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</si>
  <si>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</si>
  <si>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</si>
  <si>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20/03/21 - VENCIMENTO 26/03/21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</si>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</sst>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23841</v>
      </c>
      <c r="C7" s="10">
        <f>C8+C11</f>
        <v>32687</v>
      </c>
      <c r="D7" s="10">
        <f aca="true" t="shared" si="0" ref="D7:K7">D8+D11</f>
        <v>94637</v>
      </c>
      <c r="E7" s="10">
        <f t="shared" si="0"/>
        <v>93133</v>
      </c>
      <c r="F7" s="10">
        <f t="shared" si="0"/>
        <v>94059</v>
      </c>
      <c r="G7" s="10">
        <f t="shared" si="0"/>
        <v>40354</v>
      </c>
      <c r="H7" s="10">
        <f t="shared" si="0"/>
        <v>19372</v>
      </c>
      <c r="I7" s="10">
        <f t="shared" si="0"/>
        <v>41236</v>
      </c>
      <c r="J7" s="10">
        <f t="shared" si="0"/>
        <v>24872</v>
      </c>
      <c r="K7" s="10">
        <f t="shared" si="0"/>
        <v>72250</v>
      </c>
      <c r="L7" s="10">
        <f>SUM(B7:K7)</f>
        <v>536441</v>
      </c>
      <c r="M7" s="11"/>
    </row>
    <row r="8" spans="1:13" ht="17.25" customHeight="1">
      <c r="A8" s="12" t="s">
        <v>18</v>
      </c>
      <c r="B8" s="13">
        <f>B9+B10</f>
        <v>1873</v>
      </c>
      <c r="C8" s="13">
        <f aca="true" t="shared" si="1" ref="C8:K8">C9+C10</f>
        <v>2658</v>
      </c>
      <c r="D8" s="13">
        <f t="shared" si="1"/>
        <v>7595</v>
      </c>
      <c r="E8" s="13">
        <f t="shared" si="1"/>
        <v>6839</v>
      </c>
      <c r="F8" s="13">
        <f t="shared" si="1"/>
        <v>6751</v>
      </c>
      <c r="G8" s="13">
        <f t="shared" si="1"/>
        <v>3274</v>
      </c>
      <c r="H8" s="13">
        <f t="shared" si="1"/>
        <v>1318</v>
      </c>
      <c r="I8" s="13">
        <f t="shared" si="1"/>
        <v>2165</v>
      </c>
      <c r="J8" s="13">
        <f t="shared" si="1"/>
        <v>1399</v>
      </c>
      <c r="K8" s="13">
        <f t="shared" si="1"/>
        <v>4646</v>
      </c>
      <c r="L8" s="13">
        <f>SUM(B8:K8)</f>
        <v>38518</v>
      </c>
      <c r="M8"/>
    </row>
    <row r="9" spans="1:13" ht="17.25" customHeight="1">
      <c r="A9" s="14" t="s">
        <v>19</v>
      </c>
      <c r="B9" s="15">
        <v>1873</v>
      </c>
      <c r="C9" s="15">
        <v>2658</v>
      </c>
      <c r="D9" s="15">
        <v>7595</v>
      </c>
      <c r="E9" s="15">
        <v>6839</v>
      </c>
      <c r="F9" s="15">
        <v>6751</v>
      </c>
      <c r="G9" s="15">
        <v>3274</v>
      </c>
      <c r="H9" s="15">
        <v>1316</v>
      </c>
      <c r="I9" s="15">
        <v>2165</v>
      </c>
      <c r="J9" s="15">
        <v>1399</v>
      </c>
      <c r="K9" s="15">
        <v>4646</v>
      </c>
      <c r="L9" s="13">
        <f>SUM(B9:K9)</f>
        <v>38516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21968</v>
      </c>
      <c r="C11" s="15">
        <v>30029</v>
      </c>
      <c r="D11" s="15">
        <v>87042</v>
      </c>
      <c r="E11" s="15">
        <v>86294</v>
      </c>
      <c r="F11" s="15">
        <v>87308</v>
      </c>
      <c r="G11" s="15">
        <v>37080</v>
      </c>
      <c r="H11" s="15">
        <v>18054</v>
      </c>
      <c r="I11" s="15">
        <v>39071</v>
      </c>
      <c r="J11" s="15">
        <v>23473</v>
      </c>
      <c r="K11" s="15">
        <v>67604</v>
      </c>
      <c r="L11" s="13">
        <f>SUM(B11:K11)</f>
        <v>497923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1.777915072870926</v>
      </c>
      <c r="C15" s="22">
        <v>2.000018200824167</v>
      </c>
      <c r="D15" s="22">
        <v>2.0055936807523</v>
      </c>
      <c r="E15" s="22">
        <v>1.833087014257986</v>
      </c>
      <c r="F15" s="22">
        <v>2.056594759618992</v>
      </c>
      <c r="G15" s="22">
        <v>1.959819086990223</v>
      </c>
      <c r="H15" s="22">
        <v>1.980550476908252</v>
      </c>
      <c r="I15" s="22">
        <v>1.765698609066158</v>
      </c>
      <c r="J15" s="22">
        <v>2.471884736602773</v>
      </c>
      <c r="K15" s="22">
        <v>1.673741961179515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247953.55000000005</v>
      </c>
      <c r="C17" s="25">
        <f aca="true" t="shared" si="2" ref="C17:K17">C18+C19+C20+C21+C22+C23+C24</f>
        <v>204894.8</v>
      </c>
      <c r="D17" s="25">
        <f t="shared" si="2"/>
        <v>715200.98</v>
      </c>
      <c r="E17" s="25">
        <f t="shared" si="2"/>
        <v>642346.2299999999</v>
      </c>
      <c r="F17" s="25">
        <f t="shared" si="2"/>
        <v>651110.88</v>
      </c>
      <c r="G17" s="25">
        <f t="shared" si="2"/>
        <v>293674.2</v>
      </c>
      <c r="H17" s="25">
        <f t="shared" si="2"/>
        <v>156117.11999999997</v>
      </c>
      <c r="I17" s="25">
        <f t="shared" si="2"/>
        <v>242675.11</v>
      </c>
      <c r="J17" s="25">
        <f t="shared" si="2"/>
        <v>225001.16</v>
      </c>
      <c r="K17" s="25">
        <f t="shared" si="2"/>
        <v>359662.52</v>
      </c>
      <c r="L17" s="25">
        <f>L18+L19+L20+L21+L22+L23+L24</f>
        <v>3738636.5500000003</v>
      </c>
      <c r="M17"/>
    </row>
    <row r="18" spans="1:13" ht="17.25" customHeight="1">
      <c r="A18" s="26" t="s">
        <v>24</v>
      </c>
      <c r="B18" s="33">
        <f aca="true" t="shared" si="3" ref="B18:K18">ROUND(B13*B7,2)</f>
        <v>138470.91</v>
      </c>
      <c r="C18" s="33">
        <f t="shared" si="3"/>
        <v>100064.71</v>
      </c>
      <c r="D18" s="33">
        <f t="shared" si="3"/>
        <v>345027.57</v>
      </c>
      <c r="E18" s="33">
        <f t="shared" si="3"/>
        <v>343381.37</v>
      </c>
      <c r="F18" s="33">
        <f t="shared" si="3"/>
        <v>306989.76</v>
      </c>
      <c r="G18" s="33">
        <f t="shared" si="3"/>
        <v>144729.62</v>
      </c>
      <c r="H18" s="33">
        <f t="shared" si="3"/>
        <v>76550.4</v>
      </c>
      <c r="I18" s="33">
        <f t="shared" si="3"/>
        <v>135340.68</v>
      </c>
      <c r="J18" s="33">
        <f t="shared" si="3"/>
        <v>87895.16</v>
      </c>
      <c r="K18" s="33">
        <f t="shared" si="3"/>
        <v>208462.93</v>
      </c>
      <c r="L18" s="33">
        <f aca="true" t="shared" si="4" ref="L18:L24">SUM(B18:K18)</f>
        <v>1886913.1099999996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107718.61</v>
      </c>
      <c r="C19" s="33">
        <f t="shared" si="5"/>
        <v>100066.53</v>
      </c>
      <c r="D19" s="33">
        <f t="shared" si="5"/>
        <v>346957.54</v>
      </c>
      <c r="E19" s="33">
        <f t="shared" si="5"/>
        <v>286066.56</v>
      </c>
      <c r="F19" s="33">
        <f t="shared" si="5"/>
        <v>324363.77</v>
      </c>
      <c r="G19" s="33">
        <f t="shared" si="5"/>
        <v>138914.25</v>
      </c>
      <c r="H19" s="33">
        <f t="shared" si="5"/>
        <v>75061.53</v>
      </c>
      <c r="I19" s="33">
        <f t="shared" si="5"/>
        <v>103630.17</v>
      </c>
      <c r="J19" s="33">
        <f t="shared" si="5"/>
        <v>129371.54</v>
      </c>
      <c r="K19" s="33">
        <f t="shared" si="5"/>
        <v>140450.22</v>
      </c>
      <c r="L19" s="33">
        <f t="shared" si="4"/>
        <v>1752600.72</v>
      </c>
      <c r="M19"/>
    </row>
    <row r="20" spans="1:13" ht="17.25" customHeight="1">
      <c r="A20" s="27" t="s">
        <v>26</v>
      </c>
      <c r="B20" s="33">
        <v>774.1</v>
      </c>
      <c r="C20" s="33">
        <v>3422.33</v>
      </c>
      <c r="D20" s="33">
        <v>20533.41</v>
      </c>
      <c r="E20" s="33">
        <v>14544.87</v>
      </c>
      <c r="F20" s="33">
        <v>18416.12</v>
      </c>
      <c r="G20" s="33">
        <v>10030.33</v>
      </c>
      <c r="H20" s="33">
        <v>5907.58</v>
      </c>
      <c r="I20" s="33">
        <v>2363.03</v>
      </c>
      <c r="J20" s="33">
        <v>5052</v>
      </c>
      <c r="K20" s="33">
        <v>8066.91</v>
      </c>
      <c r="L20" s="33">
        <f t="shared" si="4"/>
        <v>89110.68000000001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-351.3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-117.39</v>
      </c>
      <c r="I23" s="33">
        <v>0</v>
      </c>
      <c r="J23" s="33">
        <v>0</v>
      </c>
      <c r="K23" s="33">
        <v>0</v>
      </c>
      <c r="L23" s="33">
        <f t="shared" si="4"/>
        <v>-468.69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-28236.600000000002</v>
      </c>
      <c r="C27" s="33">
        <f t="shared" si="6"/>
        <v>-11695.2</v>
      </c>
      <c r="D27" s="33">
        <f t="shared" si="6"/>
        <v>-33418</v>
      </c>
      <c r="E27" s="33">
        <f t="shared" si="6"/>
        <v>-34652.15</v>
      </c>
      <c r="F27" s="33">
        <f t="shared" si="6"/>
        <v>-29704.4</v>
      </c>
      <c r="G27" s="33">
        <f t="shared" si="6"/>
        <v>-14405.6</v>
      </c>
      <c r="H27" s="33">
        <f t="shared" si="6"/>
        <v>-13628.36</v>
      </c>
      <c r="I27" s="33">
        <f t="shared" si="6"/>
        <v>-9526</v>
      </c>
      <c r="J27" s="33">
        <f t="shared" si="6"/>
        <v>-6155.6</v>
      </c>
      <c r="K27" s="33">
        <f t="shared" si="6"/>
        <v>-20442.4</v>
      </c>
      <c r="L27" s="33">
        <f aca="true" t="shared" si="7" ref="L27:L33">SUM(B27:K27)</f>
        <v>-201864.31</v>
      </c>
      <c r="M27"/>
    </row>
    <row r="28" spans="1:13" ht="18.75" customHeight="1">
      <c r="A28" s="27" t="s">
        <v>30</v>
      </c>
      <c r="B28" s="33">
        <f>B29+B30+B31+B32</f>
        <v>-8241.2</v>
      </c>
      <c r="C28" s="33">
        <f aca="true" t="shared" si="8" ref="C28:K28">C29+C30+C31+C32</f>
        <v>-11695.2</v>
      </c>
      <c r="D28" s="33">
        <f t="shared" si="8"/>
        <v>-33418</v>
      </c>
      <c r="E28" s="33">
        <f t="shared" si="8"/>
        <v>-30091.6</v>
      </c>
      <c r="F28" s="33">
        <f t="shared" si="8"/>
        <v>-29704.4</v>
      </c>
      <c r="G28" s="33">
        <f t="shared" si="8"/>
        <v>-14405.6</v>
      </c>
      <c r="H28" s="33">
        <f t="shared" si="8"/>
        <v>-5790.4</v>
      </c>
      <c r="I28" s="33">
        <f t="shared" si="8"/>
        <v>-9526</v>
      </c>
      <c r="J28" s="33">
        <f t="shared" si="8"/>
        <v>-6155.6</v>
      </c>
      <c r="K28" s="33">
        <f t="shared" si="8"/>
        <v>-20442.4</v>
      </c>
      <c r="L28" s="33">
        <f t="shared" si="7"/>
        <v>-169470.4</v>
      </c>
      <c r="M28"/>
    </row>
    <row r="29" spans="1:13" s="36" customFormat="1" ht="18.75" customHeight="1">
      <c r="A29" s="34" t="s">
        <v>58</v>
      </c>
      <c r="B29" s="33">
        <f>-ROUND((B9)*$E$3,2)</f>
        <v>-8241.2</v>
      </c>
      <c r="C29" s="33">
        <f aca="true" t="shared" si="9" ref="C29:K29">-ROUND((C9)*$E$3,2)</f>
        <v>-11695.2</v>
      </c>
      <c r="D29" s="33">
        <f t="shared" si="9"/>
        <v>-33418</v>
      </c>
      <c r="E29" s="33">
        <f t="shared" si="9"/>
        <v>-30091.6</v>
      </c>
      <c r="F29" s="33">
        <f t="shared" si="9"/>
        <v>-29704.4</v>
      </c>
      <c r="G29" s="33">
        <f t="shared" si="9"/>
        <v>-14405.6</v>
      </c>
      <c r="H29" s="33">
        <f t="shared" si="9"/>
        <v>-5790.4</v>
      </c>
      <c r="I29" s="33">
        <f t="shared" si="9"/>
        <v>-9526</v>
      </c>
      <c r="J29" s="33">
        <f t="shared" si="9"/>
        <v>-6155.6</v>
      </c>
      <c r="K29" s="33">
        <f t="shared" si="9"/>
        <v>-20442.4</v>
      </c>
      <c r="L29" s="33">
        <f t="shared" si="7"/>
        <v>-169470.4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219716.95000000004</v>
      </c>
      <c r="C48" s="41">
        <f aca="true" t="shared" si="12" ref="C48:K48">IF(C17+C27+C40+C49&lt;0,0,C17+C27+C49)</f>
        <v>193199.59999999998</v>
      </c>
      <c r="D48" s="41">
        <f t="shared" si="12"/>
        <v>681782.98</v>
      </c>
      <c r="E48" s="41">
        <f t="shared" si="12"/>
        <v>607694.0799999998</v>
      </c>
      <c r="F48" s="41">
        <f t="shared" si="12"/>
        <v>621406.48</v>
      </c>
      <c r="G48" s="41">
        <f t="shared" si="12"/>
        <v>279268.60000000003</v>
      </c>
      <c r="H48" s="41">
        <f t="shared" si="12"/>
        <v>142488.75999999995</v>
      </c>
      <c r="I48" s="41">
        <f t="shared" si="12"/>
        <v>233149.11</v>
      </c>
      <c r="J48" s="41">
        <f t="shared" si="12"/>
        <v>218845.56</v>
      </c>
      <c r="K48" s="41">
        <f t="shared" si="12"/>
        <v>339220.12</v>
      </c>
      <c r="L48" s="42">
        <f>SUM(B48:K48)</f>
        <v>3536772.2399999998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219716.95</v>
      </c>
      <c r="C54" s="41">
        <f aca="true" t="shared" si="14" ref="C54:J54">SUM(C55:C66)</f>
        <v>193199.61000000002</v>
      </c>
      <c r="D54" s="41">
        <f t="shared" si="14"/>
        <v>681782.99</v>
      </c>
      <c r="E54" s="41">
        <f t="shared" si="14"/>
        <v>607694.09</v>
      </c>
      <c r="F54" s="41">
        <f t="shared" si="14"/>
        <v>621406.49</v>
      </c>
      <c r="G54" s="41">
        <f t="shared" si="14"/>
        <v>279268.6</v>
      </c>
      <c r="H54" s="41">
        <f t="shared" si="14"/>
        <v>142488.75</v>
      </c>
      <c r="I54" s="41">
        <f>SUM(I55:I69)</f>
        <v>233149.11</v>
      </c>
      <c r="J54" s="41">
        <f t="shared" si="14"/>
        <v>218845.56</v>
      </c>
      <c r="K54" s="41">
        <f>SUM(K55:K68)</f>
        <v>339220.11</v>
      </c>
      <c r="L54" s="46">
        <f>SUM(B54:K54)</f>
        <v>3536772.26</v>
      </c>
      <c r="M54" s="40"/>
    </row>
    <row r="55" spans="1:13" ht="18.75" customHeight="1">
      <c r="A55" s="47" t="s">
        <v>51</v>
      </c>
      <c r="B55" s="48">
        <v>219716.95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219716.95</v>
      </c>
      <c r="M55" s="40"/>
    </row>
    <row r="56" spans="1:12" ht="18.75" customHeight="1">
      <c r="A56" s="47" t="s">
        <v>61</v>
      </c>
      <c r="B56" s="17">
        <v>0</v>
      </c>
      <c r="C56" s="48">
        <v>168895.1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168895.1</v>
      </c>
    </row>
    <row r="57" spans="1:12" ht="18.75" customHeight="1">
      <c r="A57" s="47" t="s">
        <v>62</v>
      </c>
      <c r="B57" s="17">
        <v>0</v>
      </c>
      <c r="C57" s="48">
        <v>24304.51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24304.51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681782.99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681782.99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607694.09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607694.09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621406.49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621406.49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279268.6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279268.6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142488.75</v>
      </c>
      <c r="I62" s="17">
        <v>0</v>
      </c>
      <c r="J62" s="17">
        <v>0</v>
      </c>
      <c r="K62" s="17">
        <v>0</v>
      </c>
      <c r="L62" s="46">
        <f t="shared" si="15"/>
        <v>142488.75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218845.56</v>
      </c>
      <c r="K64" s="17">
        <v>0</v>
      </c>
      <c r="L64" s="46">
        <f t="shared" si="15"/>
        <v>218845.56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173952.07</v>
      </c>
      <c r="L65" s="46">
        <f t="shared" si="15"/>
        <v>173952.07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165268.04</v>
      </c>
      <c r="L66" s="46">
        <f t="shared" si="15"/>
        <v>165268.04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233149.11</v>
      </c>
      <c r="J69" s="53">
        <v>0</v>
      </c>
      <c r="K69" s="53">
        <v>0</v>
      </c>
      <c r="L69" s="51">
        <f>SUM(B69:K69)</f>
        <v>233149.11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2021-03-25T19:09:47Z</dcterms:modified>
  <cp:category/>
  <cp:version/>
  <cp:contentType/>
  <cp:contentStatus/>
</cp:coreProperties>
</file>