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<sst xmlns="http://schemas.openxmlformats.org/spreadsheetml/2006/main" count="80" uniqueCount="79">
  <si>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</si>
  <si>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</si>
  <si>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</si>
  <si>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</si>
  <si>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</si>
  <si>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</si>
  <si>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</si>
  <si>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</si>
  <si>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</si>
  <si>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</si>
  <si>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</si>
  <si>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</si>
  <si>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</si>
  <si>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</si>
  <si>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</si>
  <si>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</si>
  <si>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</si>
  <si>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</si>
  <si>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</si>
  <si>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</si>
  <si>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</si>
  <si>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</si>
  <si>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</si>
  <si>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</si>
  <si>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</si>
  <si>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</si>
  <si>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</si>
  <si>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</si>
  <si>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</si>
  <si>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</si>
  <si>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</si>
  <si>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</si>
  <si>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</si>
  <si>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</si>
  <si>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</si>
  <si>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</si>
  <si>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</si>
  <si>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</si>
  <si>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</si>
  <si>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</si>
  <si>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</si>
  <si>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</si>
  <si>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</si>
  <si>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</si>
  <si>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</si>
  <si>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</si>
  <si>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</si>
  <si>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</si>
  <si>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</si>
  <si>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</si>
  <si>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</si>
  <si>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</si>
  <si>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</si>
  <si>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</si>
  <si>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</si>
  <si>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</si>
  <si>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</si>
  <si>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</si>
  <si>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</si>
  <si>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</si>
  <si>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</si>
  <si>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</si>
  <si>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</si>
  <si>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</si>
  <si>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</si>
  <si>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</si>
  <si>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</si>
  <si>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</si>
  <si>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</si>
  <si>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</si>
  <si>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</si>
  <si>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</si>
  <si>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</si>
  <si>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</si>
  <si>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</si>
  <si>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19/03/21 - VENCIMENTO 26/03/21</t>
  </si>
  <si>
    <t>7.15. Consórcio KBPX</t>
  </si>
  <si>
    <t>5.3. Revisão de Remuneração pelo Transporte Coletivo ¹</t>
  </si>
  <si>
    <t xml:space="preserve">¹ Revisões de passageiros, fator de transição, frota parada, ar-condicionado e frota não disponibilizada, mês de fevereiro/21, todos os lotes. Total de passageiros transportados revisão fev/21: 4.558 passageiros.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</si>
</sst>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45275</v>
      </c>
      <c r="C7" s="10">
        <f>C8+C11</f>
        <v>61148</v>
      </c>
      <c r="D7" s="10">
        <f aca="true" t="shared" si="0" ref="D7:K7">D8+D11</f>
        <v>170896</v>
      </c>
      <c r="E7" s="10">
        <f t="shared" si="0"/>
        <v>147944</v>
      </c>
      <c r="F7" s="10">
        <f t="shared" si="0"/>
        <v>157671</v>
      </c>
      <c r="G7" s="10">
        <f t="shared" si="0"/>
        <v>79661</v>
      </c>
      <c r="H7" s="10">
        <f t="shared" si="0"/>
        <v>42740</v>
      </c>
      <c r="I7" s="10">
        <f t="shared" si="0"/>
        <v>77418</v>
      </c>
      <c r="J7" s="10">
        <f t="shared" si="0"/>
        <v>56711</v>
      </c>
      <c r="K7" s="10">
        <f t="shared" si="0"/>
        <v>126825</v>
      </c>
      <c r="L7" s="10">
        <f>SUM(B7:K7)</f>
        <v>966289</v>
      </c>
      <c r="M7" s="11"/>
    </row>
    <row r="8" spans="1:13" ht="17.25" customHeight="1">
      <c r="A8" s="12" t="s">
        <v>18</v>
      </c>
      <c r="B8" s="13">
        <f>B9+B10</f>
        <v>2936</v>
      </c>
      <c r="C8" s="13">
        <f aca="true" t="shared" si="1" ref="C8:K8">C9+C10</f>
        <v>4054</v>
      </c>
      <c r="D8" s="13">
        <f t="shared" si="1"/>
        <v>11341</v>
      </c>
      <c r="E8" s="13">
        <f t="shared" si="1"/>
        <v>8948</v>
      </c>
      <c r="F8" s="13">
        <f t="shared" si="1"/>
        <v>9423</v>
      </c>
      <c r="G8" s="13">
        <f t="shared" si="1"/>
        <v>5615</v>
      </c>
      <c r="H8" s="13">
        <f t="shared" si="1"/>
        <v>2771</v>
      </c>
      <c r="I8" s="13">
        <f t="shared" si="1"/>
        <v>3457</v>
      </c>
      <c r="J8" s="13">
        <f t="shared" si="1"/>
        <v>3087</v>
      </c>
      <c r="K8" s="13">
        <f t="shared" si="1"/>
        <v>7376</v>
      </c>
      <c r="L8" s="13">
        <f>SUM(B8:K8)</f>
        <v>59008</v>
      </c>
      <c r="M8"/>
    </row>
    <row r="9" spans="1:13" ht="17.25" customHeight="1">
      <c r="A9" s="14" t="s">
        <v>19</v>
      </c>
      <c r="B9" s="15">
        <v>2934</v>
      </c>
      <c r="C9" s="15">
        <v>4054</v>
      </c>
      <c r="D9" s="15">
        <v>11341</v>
      </c>
      <c r="E9" s="15">
        <v>8948</v>
      </c>
      <c r="F9" s="15">
        <v>9423</v>
      </c>
      <c r="G9" s="15">
        <v>5615</v>
      </c>
      <c r="H9" s="15">
        <v>2771</v>
      </c>
      <c r="I9" s="15">
        <v>3457</v>
      </c>
      <c r="J9" s="15">
        <v>3087</v>
      </c>
      <c r="K9" s="15">
        <v>7376</v>
      </c>
      <c r="L9" s="13">
        <f>SUM(B9:K9)</f>
        <v>59006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42339</v>
      </c>
      <c r="C11" s="15">
        <v>57094</v>
      </c>
      <c r="D11" s="15">
        <v>159555</v>
      </c>
      <c r="E11" s="15">
        <v>138996</v>
      </c>
      <c r="F11" s="15">
        <v>148248</v>
      </c>
      <c r="G11" s="15">
        <v>74046</v>
      </c>
      <c r="H11" s="15">
        <v>39969</v>
      </c>
      <c r="I11" s="15">
        <v>73961</v>
      </c>
      <c r="J11" s="15">
        <v>53624</v>
      </c>
      <c r="K11" s="15">
        <v>119449</v>
      </c>
      <c r="L11" s="13">
        <f>SUM(B11:K11)</f>
        <v>907281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1.80295602286856</v>
      </c>
      <c r="C15" s="22">
        <v>2.000018200824167</v>
      </c>
      <c r="D15" s="22">
        <v>1.985023547594888</v>
      </c>
      <c r="E15" s="22">
        <v>1.816646762957623</v>
      </c>
      <c r="F15" s="22">
        <v>2.06475589723429</v>
      </c>
      <c r="G15" s="22">
        <v>2.069131720203513</v>
      </c>
      <c r="H15" s="22">
        <v>1.954829046922626</v>
      </c>
      <c r="I15" s="22">
        <v>1.79839674889973</v>
      </c>
      <c r="J15" s="22">
        <v>2.482403401976786</v>
      </c>
      <c r="K15" s="22">
        <v>1.71266618800778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477317.41</v>
      </c>
      <c r="C17" s="25">
        <f aca="true" t="shared" si="2" ref="C17:K17">C18+C19+C20+C21+C22+C23+C24</f>
        <v>380414.7</v>
      </c>
      <c r="D17" s="25">
        <f t="shared" si="2"/>
        <v>1264285.3900000001</v>
      </c>
      <c r="E17" s="25">
        <f t="shared" si="2"/>
        <v>1007930.2499999999</v>
      </c>
      <c r="F17" s="25">
        <f t="shared" si="2"/>
        <v>1089445.19</v>
      </c>
      <c r="G17" s="25">
        <f t="shared" si="2"/>
        <v>609452.9700000001</v>
      </c>
      <c r="H17" s="25">
        <f t="shared" si="2"/>
        <v>339291.27</v>
      </c>
      <c r="I17" s="25">
        <f t="shared" si="2"/>
        <v>462987.69</v>
      </c>
      <c r="J17" s="25">
        <f t="shared" si="2"/>
        <v>509228.12000000005</v>
      </c>
      <c r="K17" s="25">
        <f t="shared" si="2"/>
        <v>642204.6900000001</v>
      </c>
      <c r="L17" s="25">
        <f>L18+L19+L20+L21+L22+L23+L24</f>
        <v>6782557.680000001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262961.73</v>
      </c>
      <c r="C18" s="33">
        <f t="shared" si="3"/>
        <v>187192.37</v>
      </c>
      <c r="D18" s="33">
        <f t="shared" si="3"/>
        <v>623052.64</v>
      </c>
      <c r="E18" s="33">
        <f t="shared" si="3"/>
        <v>545469.53</v>
      </c>
      <c r="F18" s="33">
        <f t="shared" si="3"/>
        <v>514606.61</v>
      </c>
      <c r="G18" s="33">
        <f t="shared" si="3"/>
        <v>285704.18</v>
      </c>
      <c r="H18" s="33">
        <f t="shared" si="3"/>
        <v>168891.38</v>
      </c>
      <c r="I18" s="33">
        <f t="shared" si="3"/>
        <v>254093.62</v>
      </c>
      <c r="J18" s="33">
        <f t="shared" si="3"/>
        <v>200411</v>
      </c>
      <c r="K18" s="33">
        <f t="shared" si="3"/>
        <v>365928.17</v>
      </c>
      <c r="L18" s="33">
        <f aca="true" t="shared" si="4" ref="L18:L24">SUM(B18:K18)</f>
        <v>3408311.23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211146.7</v>
      </c>
      <c r="C19" s="33">
        <f t="shared" si="5"/>
        <v>187195.78</v>
      </c>
      <c r="D19" s="33">
        <f t="shared" si="5"/>
        <v>613721.52</v>
      </c>
      <c r="E19" s="33">
        <f t="shared" si="5"/>
        <v>445455.93</v>
      </c>
      <c r="F19" s="33">
        <f t="shared" si="5"/>
        <v>547930.42</v>
      </c>
      <c r="G19" s="33">
        <f t="shared" si="5"/>
        <v>305455.4</v>
      </c>
      <c r="H19" s="33">
        <f t="shared" si="5"/>
        <v>161262.4</v>
      </c>
      <c r="I19" s="33">
        <f t="shared" si="5"/>
        <v>202867.52</v>
      </c>
      <c r="J19" s="33">
        <f t="shared" si="5"/>
        <v>297089.95</v>
      </c>
      <c r="K19" s="33">
        <f t="shared" si="5"/>
        <v>260784.63</v>
      </c>
      <c r="L19" s="33">
        <f t="shared" si="4"/>
        <v>3232910.25</v>
      </c>
      <c r="M19"/>
    </row>
    <row r="20" spans="1:13" ht="17.25" customHeight="1">
      <c r="A20" s="27" t="s">
        <v>26</v>
      </c>
      <c r="B20" s="33">
        <v>1867.75</v>
      </c>
      <c r="C20" s="33">
        <v>4685.32</v>
      </c>
      <c r="D20" s="33">
        <v>24828.77</v>
      </c>
      <c r="E20" s="33">
        <v>18904.26</v>
      </c>
      <c r="F20" s="33">
        <v>25566.93</v>
      </c>
      <c r="G20" s="33">
        <v>18293.39</v>
      </c>
      <c r="H20" s="33">
        <v>10422.49</v>
      </c>
      <c r="I20" s="33">
        <v>4685.32</v>
      </c>
      <c r="J20" s="33">
        <v>9044.71</v>
      </c>
      <c r="K20" s="33">
        <v>12809.43</v>
      </c>
      <c r="L20" s="33">
        <f t="shared" si="4"/>
        <v>131108.37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-31626.19</v>
      </c>
      <c r="C27" s="33">
        <f t="shared" si="6"/>
        <v>-19926.5</v>
      </c>
      <c r="D27" s="33">
        <f t="shared" si="6"/>
        <v>-49709.060000000005</v>
      </c>
      <c r="E27" s="33">
        <f t="shared" si="6"/>
        <v>-46969.37</v>
      </c>
      <c r="F27" s="33">
        <f t="shared" si="6"/>
        <v>-41248.229999999996</v>
      </c>
      <c r="G27" s="33">
        <f t="shared" si="6"/>
        <v>-24295.42</v>
      </c>
      <c r="H27" s="33">
        <f t="shared" si="6"/>
        <v>-18487.02</v>
      </c>
      <c r="I27" s="33">
        <f t="shared" si="6"/>
        <v>-21701.48</v>
      </c>
      <c r="J27" s="33">
        <f t="shared" si="6"/>
        <v>-13289.279999999999</v>
      </c>
      <c r="K27" s="33">
        <f t="shared" si="6"/>
        <v>-32735.36</v>
      </c>
      <c r="L27" s="33">
        <f aca="true" t="shared" si="7" ref="L27:L33">SUM(B27:K27)</f>
        <v>-299987.9099999999</v>
      </c>
      <c r="M27"/>
    </row>
    <row r="28" spans="1:13" ht="18.75" customHeight="1">
      <c r="A28" s="27" t="s">
        <v>30</v>
      </c>
      <c r="B28" s="33">
        <f>B29+B30+B31+B32</f>
        <v>-12909.6</v>
      </c>
      <c r="C28" s="33">
        <f aca="true" t="shared" si="8" ref="C28:K28">C29+C30+C31+C32</f>
        <v>-17837.6</v>
      </c>
      <c r="D28" s="33">
        <f t="shared" si="8"/>
        <v>-49900.4</v>
      </c>
      <c r="E28" s="33">
        <f t="shared" si="8"/>
        <v>-39371.2</v>
      </c>
      <c r="F28" s="33">
        <f t="shared" si="8"/>
        <v>-41461.2</v>
      </c>
      <c r="G28" s="33">
        <f t="shared" si="8"/>
        <v>-24706</v>
      </c>
      <c r="H28" s="33">
        <f t="shared" si="8"/>
        <v>-12192.4</v>
      </c>
      <c r="I28" s="33">
        <f t="shared" si="8"/>
        <v>-21002.48</v>
      </c>
      <c r="J28" s="33">
        <f t="shared" si="8"/>
        <v>-13582.8</v>
      </c>
      <c r="K28" s="33">
        <f t="shared" si="8"/>
        <v>-32454.4</v>
      </c>
      <c r="L28" s="33">
        <f t="shared" si="7"/>
        <v>-265418.08</v>
      </c>
      <c r="M28"/>
    </row>
    <row r="29" spans="1:13" s="36" customFormat="1" ht="18.75" customHeight="1">
      <c r="A29" s="34" t="s">
        <v>57</v>
      </c>
      <c r="B29" s="33">
        <f>-ROUND((B9)*$E$3,2)</f>
        <v>-12909.6</v>
      </c>
      <c r="C29" s="33">
        <f aca="true" t="shared" si="9" ref="C29:K29">-ROUND((C9)*$E$3,2)</f>
        <v>-17837.6</v>
      </c>
      <c r="D29" s="33">
        <f t="shared" si="9"/>
        <v>-49900.4</v>
      </c>
      <c r="E29" s="33">
        <f t="shared" si="9"/>
        <v>-39371.2</v>
      </c>
      <c r="F29" s="33">
        <f t="shared" si="9"/>
        <v>-41461.2</v>
      </c>
      <c r="G29" s="33">
        <f t="shared" si="9"/>
        <v>-24706</v>
      </c>
      <c r="H29" s="33">
        <f t="shared" si="9"/>
        <v>-12192.4</v>
      </c>
      <c r="I29" s="33">
        <f t="shared" si="9"/>
        <v>-15210.8</v>
      </c>
      <c r="J29" s="33">
        <f t="shared" si="9"/>
        <v>-13582.8</v>
      </c>
      <c r="K29" s="33">
        <f t="shared" si="9"/>
        <v>-32454.4</v>
      </c>
      <c r="L29" s="33">
        <f t="shared" si="7"/>
        <v>-259626.39999999997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-50.68</v>
      </c>
      <c r="J31" s="17">
        <v>0</v>
      </c>
      <c r="K31" s="17">
        <v>0</v>
      </c>
      <c r="L31" s="33">
        <f t="shared" si="7"/>
        <v>-50.68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-5741</v>
      </c>
      <c r="J32" s="17">
        <v>0</v>
      </c>
      <c r="K32" s="17">
        <v>0</v>
      </c>
      <c r="L32" s="33">
        <f t="shared" si="7"/>
        <v>-5741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1278.81</v>
      </c>
      <c r="C46" s="33">
        <v>-2088.9</v>
      </c>
      <c r="D46" s="33">
        <v>191.34</v>
      </c>
      <c r="E46" s="33">
        <v>-3037.62</v>
      </c>
      <c r="F46" s="33">
        <v>212.97</v>
      </c>
      <c r="G46" s="33">
        <v>410.58</v>
      </c>
      <c r="H46" s="33">
        <v>1543.34</v>
      </c>
      <c r="I46" s="33">
        <v>-699</v>
      </c>
      <c r="J46" s="33">
        <v>293.52</v>
      </c>
      <c r="K46" s="33">
        <v>-280.96</v>
      </c>
      <c r="L46" s="33">
        <f t="shared" si="11"/>
        <v>-2175.9200000000005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445691.22</v>
      </c>
      <c r="C48" s="41">
        <f aca="true" t="shared" si="12" ref="C48:K48">IF(C17+C27+C40+C49&lt;0,0,C17+C27+C49)</f>
        <v>360488.2</v>
      </c>
      <c r="D48" s="41">
        <f t="shared" si="12"/>
        <v>1214576.33</v>
      </c>
      <c r="E48" s="41">
        <f t="shared" si="12"/>
        <v>960960.8799999999</v>
      </c>
      <c r="F48" s="41">
        <f t="shared" si="12"/>
        <v>1048196.96</v>
      </c>
      <c r="G48" s="41">
        <f t="shared" si="12"/>
        <v>585157.55</v>
      </c>
      <c r="H48" s="41">
        <f t="shared" si="12"/>
        <v>320804.25</v>
      </c>
      <c r="I48" s="41">
        <f t="shared" si="12"/>
        <v>441286.21</v>
      </c>
      <c r="J48" s="41">
        <f t="shared" si="12"/>
        <v>495938.8400000001</v>
      </c>
      <c r="K48" s="41">
        <f t="shared" si="12"/>
        <v>609469.3300000001</v>
      </c>
      <c r="L48" s="42">
        <f>SUM(B48:K48)</f>
        <v>6482569.77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445691.22</v>
      </c>
      <c r="C54" s="41">
        <f aca="true" t="shared" si="14" ref="C54:J54">SUM(C55:C66)</f>
        <v>360488.19999999995</v>
      </c>
      <c r="D54" s="41">
        <f t="shared" si="14"/>
        <v>1214576.33</v>
      </c>
      <c r="E54" s="41">
        <f t="shared" si="14"/>
        <v>960960.87</v>
      </c>
      <c r="F54" s="41">
        <f t="shared" si="14"/>
        <v>1048196.96</v>
      </c>
      <c r="G54" s="41">
        <f t="shared" si="14"/>
        <v>585157.55</v>
      </c>
      <c r="H54" s="41">
        <f t="shared" si="14"/>
        <v>320804.25</v>
      </c>
      <c r="I54" s="41">
        <f>SUM(I55:I69)</f>
        <v>441286.21</v>
      </c>
      <c r="J54" s="41">
        <f t="shared" si="14"/>
        <v>495938.84</v>
      </c>
      <c r="K54" s="41">
        <f>SUM(K55:K68)</f>
        <v>609469.3400000001</v>
      </c>
      <c r="L54" s="46">
        <f>SUM(B54:K54)</f>
        <v>6482569.77</v>
      </c>
      <c r="M54" s="40"/>
    </row>
    <row r="55" spans="1:13" ht="18.75" customHeight="1">
      <c r="A55" s="47" t="s">
        <v>50</v>
      </c>
      <c r="B55" s="48">
        <v>445691.22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445691.22</v>
      </c>
      <c r="M55" s="40"/>
    </row>
    <row r="56" spans="1:12" ht="18.75" customHeight="1">
      <c r="A56" s="47" t="s">
        <v>60</v>
      </c>
      <c r="B56" s="17">
        <v>0</v>
      </c>
      <c r="C56" s="48">
        <v>315282.98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315282.98</v>
      </c>
    </row>
    <row r="57" spans="1:12" ht="18.75" customHeight="1">
      <c r="A57" s="47" t="s">
        <v>61</v>
      </c>
      <c r="B57" s="17">
        <v>0</v>
      </c>
      <c r="C57" s="48">
        <v>45205.22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45205.22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1214576.33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1214576.33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960960.87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960960.87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1048196.96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1048196.96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585157.55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585157.55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320804.25</v>
      </c>
      <c r="I62" s="17">
        <v>0</v>
      </c>
      <c r="J62" s="17">
        <v>0</v>
      </c>
      <c r="K62" s="17">
        <v>0</v>
      </c>
      <c r="L62" s="46">
        <f t="shared" si="15"/>
        <v>320804.25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495938.84</v>
      </c>
      <c r="K64" s="17">
        <v>0</v>
      </c>
      <c r="L64" s="46">
        <f t="shared" si="15"/>
        <v>495938.84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342521.77</v>
      </c>
      <c r="L65" s="46">
        <f t="shared" si="15"/>
        <v>342521.77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266947.57</v>
      </c>
      <c r="L66" s="46">
        <f t="shared" si="15"/>
        <v>266947.57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441286.21</v>
      </c>
      <c r="J69" s="53">
        <v>0</v>
      </c>
      <c r="K69" s="53">
        <v>0</v>
      </c>
      <c r="L69" s="51">
        <f>SUM(B69:K69)</f>
        <v>441286.21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2021-03-25T19:03:36Z</dcterms:modified>
  <cp:category/>
  <cp:version/>
  <cp:contentType/>
  <cp:contentStatus/>
</cp:coreProperties>
</file>