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<sst xmlns="http://schemas.openxmlformats.org/spreadsheetml/2006/main" count="79" uniqueCount="78">
  <si>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</si>
  <si>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</si>
  <si>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</si>
  <si>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</si>
  <si>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</si>
  <si>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</si>
  <si>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</si>
  <si>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</si>
  <si>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</si>
  <si>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</si>
  <si>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</si>
  <si>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</si>
  <si>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</si>
  <si>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</si>
  <si>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</si>
  <si>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</si>
  <si>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</si>
  <si>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</si>
  <si>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</si>
  <si>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</si>
  <si>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</si>
  <si>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</si>
  <si>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</si>
  <si>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</si>
  <si>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</si>
  <si>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</si>
  <si>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</si>
  <si>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</si>
  <si>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</si>
  <si>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</si>
  <si>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</si>
  <si>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</si>
  <si>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</si>
  <si>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</si>
  <si>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</si>
  <si>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</si>
  <si>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</si>
  <si>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</si>
  <si>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</si>
  <si>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</si>
  <si>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</si>
  <si>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</si>
  <si>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</si>
  <si>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</si>
  <si>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</si>
  <si>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</si>
  <si>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</si>
  <si>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</si>
  <si>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</si>
  <si>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</si>
  <si>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</si>
  <si>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</si>
  <si>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</si>
  <si>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</si>
  <si>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</si>
  <si>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</si>
  <si>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</si>
  <si>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</si>
  <si>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</si>
  <si>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</si>
  <si>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</si>
  <si>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</si>
  <si>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</si>
  <si>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</si>
  <si>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</si>
  <si>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</si>
  <si>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</si>
  <si>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</si>
  <si>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</si>
  <si>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</si>
  <si>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</si>
  <si>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</si>
  <si>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</si>
  <si>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</si>
  <si>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</si>
  <si>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</si>
  <si>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18/03/21 - VENCIMENTO 25/03/21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</si>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</sst>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44049</v>
      </c>
      <c r="C7" s="10">
        <f>C8+C11</f>
        <v>60147</v>
      </c>
      <c r="D7" s="10">
        <f aca="true" t="shared" si="0" ref="D7:K7">D8+D11</f>
        <v>166367</v>
      </c>
      <c r="E7" s="10">
        <f t="shared" si="0"/>
        <v>145360</v>
      </c>
      <c r="F7" s="10">
        <f t="shared" si="0"/>
        <v>151549</v>
      </c>
      <c r="G7" s="10">
        <f t="shared" si="0"/>
        <v>77703</v>
      </c>
      <c r="H7" s="10">
        <f t="shared" si="0"/>
        <v>41401</v>
      </c>
      <c r="I7" s="10">
        <f t="shared" si="0"/>
        <v>74899</v>
      </c>
      <c r="J7" s="10">
        <f t="shared" si="0"/>
        <v>56829</v>
      </c>
      <c r="K7" s="10">
        <f t="shared" si="0"/>
        <v>123327</v>
      </c>
      <c r="L7" s="10">
        <f>SUM(B7:K7)</f>
        <v>941631</v>
      </c>
      <c r="M7" s="11"/>
    </row>
    <row r="8" spans="1:13" ht="17.25" customHeight="1">
      <c r="A8" s="12" t="s">
        <v>18</v>
      </c>
      <c r="B8" s="13">
        <f>B9+B10</f>
        <v>2741</v>
      </c>
      <c r="C8" s="13">
        <f aca="true" t="shared" si="1" ref="C8:K8">C9+C10</f>
        <v>3801</v>
      </c>
      <c r="D8" s="13">
        <f t="shared" si="1"/>
        <v>10298</v>
      </c>
      <c r="E8" s="13">
        <f t="shared" si="1"/>
        <v>8078</v>
      </c>
      <c r="F8" s="13">
        <f t="shared" si="1"/>
        <v>8078</v>
      </c>
      <c r="G8" s="13">
        <f t="shared" si="1"/>
        <v>5076</v>
      </c>
      <c r="H8" s="13">
        <f t="shared" si="1"/>
        <v>2595</v>
      </c>
      <c r="I8" s="13">
        <f t="shared" si="1"/>
        <v>3353</v>
      </c>
      <c r="J8" s="13">
        <f t="shared" si="1"/>
        <v>2962</v>
      </c>
      <c r="K8" s="13">
        <f t="shared" si="1"/>
        <v>6715</v>
      </c>
      <c r="L8" s="13">
        <f>SUM(B8:K8)</f>
        <v>53697</v>
      </c>
      <c r="M8"/>
    </row>
    <row r="9" spans="1:13" ht="17.25" customHeight="1">
      <c r="A9" s="14" t="s">
        <v>19</v>
      </c>
      <c r="B9" s="15">
        <v>2741</v>
      </c>
      <c r="C9" s="15">
        <v>3801</v>
      </c>
      <c r="D9" s="15">
        <v>10298</v>
      </c>
      <c r="E9" s="15">
        <v>8078</v>
      </c>
      <c r="F9" s="15">
        <v>8078</v>
      </c>
      <c r="G9" s="15">
        <v>5076</v>
      </c>
      <c r="H9" s="15">
        <v>2593</v>
      </c>
      <c r="I9" s="15">
        <v>3353</v>
      </c>
      <c r="J9" s="15">
        <v>2962</v>
      </c>
      <c r="K9" s="15">
        <v>6715</v>
      </c>
      <c r="L9" s="13">
        <f>SUM(B9:K9)</f>
        <v>53695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41308</v>
      </c>
      <c r="C11" s="15">
        <v>56346</v>
      </c>
      <c r="D11" s="15">
        <v>156069</v>
      </c>
      <c r="E11" s="15">
        <v>137282</v>
      </c>
      <c r="F11" s="15">
        <v>143471</v>
      </c>
      <c r="G11" s="15">
        <v>72627</v>
      </c>
      <c r="H11" s="15">
        <v>38806</v>
      </c>
      <c r="I11" s="15">
        <v>71546</v>
      </c>
      <c r="J11" s="15">
        <v>53867</v>
      </c>
      <c r="K11" s="15">
        <v>116612</v>
      </c>
      <c r="L11" s="13">
        <f>SUM(B11:K11)</f>
        <v>887934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1.806185375748178</v>
      </c>
      <c r="C15" s="22">
        <v>1.998350452025499</v>
      </c>
      <c r="D15" s="22">
        <v>2.001776816338501</v>
      </c>
      <c r="E15" s="22">
        <v>1.776999232692687</v>
      </c>
      <c r="F15" s="22">
        <v>2.106036892736148</v>
      </c>
      <c r="G15" s="22">
        <v>2.083216313335451</v>
      </c>
      <c r="H15" s="22">
        <v>1.986956436064061</v>
      </c>
      <c r="I15" s="22">
        <v>1.82009750621396</v>
      </c>
      <c r="J15" s="22">
        <v>2.44821678895413</v>
      </c>
      <c r="K15" s="22">
        <v>1.73736819706122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465147.41000000003</v>
      </c>
      <c r="C17" s="25">
        <f aca="true" t="shared" si="2" ref="C17:K17">C18+C19+C20+C21+C22+C23+C24</f>
        <v>373897.36000000004</v>
      </c>
      <c r="D17" s="25">
        <f t="shared" si="2"/>
        <v>1241519.94</v>
      </c>
      <c r="E17" s="25">
        <f t="shared" si="2"/>
        <v>967995.5999999999</v>
      </c>
      <c r="F17" s="25">
        <f t="shared" si="2"/>
        <v>1068481.64</v>
      </c>
      <c r="G17" s="25">
        <f t="shared" si="2"/>
        <v>598784.5</v>
      </c>
      <c r="H17" s="25">
        <f t="shared" si="2"/>
        <v>334326.16000000003</v>
      </c>
      <c r="I17" s="25">
        <f t="shared" si="2"/>
        <v>453494.6</v>
      </c>
      <c r="J17" s="25">
        <f t="shared" si="2"/>
        <v>502949.49</v>
      </c>
      <c r="K17" s="25">
        <f t="shared" si="2"/>
        <v>633708.9800000001</v>
      </c>
      <c r="L17" s="25">
        <f>L18+L19+L20+L21+L22+L23+L24</f>
        <v>6640305.680000001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255841</v>
      </c>
      <c r="C18" s="33">
        <f t="shared" si="3"/>
        <v>184128.01</v>
      </c>
      <c r="D18" s="33">
        <f t="shared" si="3"/>
        <v>606540.81</v>
      </c>
      <c r="E18" s="33">
        <f t="shared" si="3"/>
        <v>535942.32</v>
      </c>
      <c r="F18" s="33">
        <f t="shared" si="3"/>
        <v>494625.63</v>
      </c>
      <c r="G18" s="33">
        <f t="shared" si="3"/>
        <v>278681.81</v>
      </c>
      <c r="H18" s="33">
        <f t="shared" si="3"/>
        <v>163600.19</v>
      </c>
      <c r="I18" s="33">
        <f t="shared" si="3"/>
        <v>245826.01</v>
      </c>
      <c r="J18" s="33">
        <f t="shared" si="3"/>
        <v>200828</v>
      </c>
      <c r="K18" s="33">
        <f t="shared" si="3"/>
        <v>355835.39</v>
      </c>
      <c r="L18" s="33">
        <f aca="true" t="shared" si="4" ref="L18:L24">SUM(B18:K18)</f>
        <v>3321849.1700000004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206255.27</v>
      </c>
      <c r="C19" s="33">
        <f t="shared" si="5"/>
        <v>183824.28</v>
      </c>
      <c r="D19" s="33">
        <f t="shared" si="5"/>
        <v>607618.52</v>
      </c>
      <c r="E19" s="33">
        <f t="shared" si="5"/>
        <v>416426.77</v>
      </c>
      <c r="F19" s="33">
        <f t="shared" si="5"/>
        <v>547074.19</v>
      </c>
      <c r="G19" s="33">
        <f t="shared" si="5"/>
        <v>301872.68</v>
      </c>
      <c r="H19" s="33">
        <f t="shared" si="5"/>
        <v>161466.26</v>
      </c>
      <c r="I19" s="33">
        <f t="shared" si="5"/>
        <v>201601.3</v>
      </c>
      <c r="J19" s="33">
        <f t="shared" si="5"/>
        <v>290842.48</v>
      </c>
      <c r="K19" s="33">
        <f t="shared" si="5"/>
        <v>262381.7</v>
      </c>
      <c r="L19" s="33">
        <f t="shared" si="4"/>
        <v>3179363.4499999997</v>
      </c>
      <c r="M19"/>
    </row>
    <row r="20" spans="1:13" ht="17.25" customHeight="1">
      <c r="A20" s="27" t="s">
        <v>26</v>
      </c>
      <c r="B20" s="33">
        <v>1827.01</v>
      </c>
      <c r="C20" s="33">
        <v>4603.84</v>
      </c>
      <c r="D20" s="33">
        <v>24678.15</v>
      </c>
      <c r="E20" s="33">
        <v>18537.58</v>
      </c>
      <c r="F20" s="33">
        <v>25440.59</v>
      </c>
      <c r="G20" s="33">
        <v>18230.01</v>
      </c>
      <c r="H20" s="33">
        <v>10544.71</v>
      </c>
      <c r="I20" s="33">
        <v>4726.06</v>
      </c>
      <c r="J20" s="33">
        <v>8596.55</v>
      </c>
      <c r="K20" s="33">
        <v>12809.43</v>
      </c>
      <c r="L20" s="33">
        <f t="shared" si="4"/>
        <v>129993.93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-117.1</v>
      </c>
      <c r="C23" s="33">
        <v>0</v>
      </c>
      <c r="D23" s="33">
        <v>0</v>
      </c>
      <c r="E23" s="33">
        <v>-1264.5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-1381.6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-32055.800000000003</v>
      </c>
      <c r="C27" s="33">
        <f t="shared" si="6"/>
        <v>-16724.4</v>
      </c>
      <c r="D27" s="33">
        <f t="shared" si="6"/>
        <v>-45311.2</v>
      </c>
      <c r="E27" s="33">
        <f t="shared" si="6"/>
        <v>-40103.75</v>
      </c>
      <c r="F27" s="33">
        <f t="shared" si="6"/>
        <v>-35543.2</v>
      </c>
      <c r="G27" s="33">
        <f t="shared" si="6"/>
        <v>-22334.4</v>
      </c>
      <c r="H27" s="33">
        <f t="shared" si="6"/>
        <v>-19247.16</v>
      </c>
      <c r="I27" s="33">
        <f t="shared" si="6"/>
        <v>-21079.46</v>
      </c>
      <c r="J27" s="33">
        <f t="shared" si="6"/>
        <v>-13032.8</v>
      </c>
      <c r="K27" s="33">
        <f t="shared" si="6"/>
        <v>-29546</v>
      </c>
      <c r="L27" s="33">
        <f aca="true" t="shared" si="7" ref="L27:L33">SUM(B27:K27)</f>
        <v>-274978.1699999999</v>
      </c>
      <c r="M27"/>
    </row>
    <row r="28" spans="1:13" ht="18.75" customHeight="1">
      <c r="A28" s="27" t="s">
        <v>30</v>
      </c>
      <c r="B28" s="33">
        <f>B29+B30+B31+B32</f>
        <v>-12060.4</v>
      </c>
      <c r="C28" s="33">
        <f aca="true" t="shared" si="8" ref="C28:K28">C29+C30+C31+C32</f>
        <v>-16724.4</v>
      </c>
      <c r="D28" s="33">
        <f t="shared" si="8"/>
        <v>-45311.2</v>
      </c>
      <c r="E28" s="33">
        <f t="shared" si="8"/>
        <v>-35543.2</v>
      </c>
      <c r="F28" s="33">
        <f t="shared" si="8"/>
        <v>-35543.2</v>
      </c>
      <c r="G28" s="33">
        <f t="shared" si="8"/>
        <v>-22334.4</v>
      </c>
      <c r="H28" s="33">
        <f t="shared" si="8"/>
        <v>-11409.2</v>
      </c>
      <c r="I28" s="33">
        <f t="shared" si="8"/>
        <v>-21079.46</v>
      </c>
      <c r="J28" s="33">
        <f t="shared" si="8"/>
        <v>-13032.8</v>
      </c>
      <c r="K28" s="33">
        <f t="shared" si="8"/>
        <v>-29546</v>
      </c>
      <c r="L28" s="33">
        <f t="shared" si="7"/>
        <v>-242584.25999999998</v>
      </c>
      <c r="M28"/>
    </row>
    <row r="29" spans="1:13" s="36" customFormat="1" ht="18.75" customHeight="1">
      <c r="A29" s="34" t="s">
        <v>58</v>
      </c>
      <c r="B29" s="33">
        <f>-ROUND((B9)*$E$3,2)</f>
        <v>-12060.4</v>
      </c>
      <c r="C29" s="33">
        <f aca="true" t="shared" si="9" ref="C29:K29">-ROUND((C9)*$E$3,2)</f>
        <v>-16724.4</v>
      </c>
      <c r="D29" s="33">
        <f t="shared" si="9"/>
        <v>-45311.2</v>
      </c>
      <c r="E29" s="33">
        <f t="shared" si="9"/>
        <v>-35543.2</v>
      </c>
      <c r="F29" s="33">
        <f t="shared" si="9"/>
        <v>-35543.2</v>
      </c>
      <c r="G29" s="33">
        <f t="shared" si="9"/>
        <v>-22334.4</v>
      </c>
      <c r="H29" s="33">
        <f t="shared" si="9"/>
        <v>-11409.2</v>
      </c>
      <c r="I29" s="33">
        <f t="shared" si="9"/>
        <v>-14753.2</v>
      </c>
      <c r="J29" s="33">
        <f t="shared" si="9"/>
        <v>-13032.8</v>
      </c>
      <c r="K29" s="33">
        <f t="shared" si="9"/>
        <v>-29546</v>
      </c>
      <c r="L29" s="33">
        <f t="shared" si="7"/>
        <v>-236258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-22.53</v>
      </c>
      <c r="J31" s="17">
        <v>0</v>
      </c>
      <c r="K31" s="17">
        <v>0</v>
      </c>
      <c r="L31" s="33">
        <f t="shared" si="7"/>
        <v>-22.53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-6303.73</v>
      </c>
      <c r="J32" s="17">
        <v>0</v>
      </c>
      <c r="K32" s="17">
        <v>0</v>
      </c>
      <c r="L32" s="33">
        <f t="shared" si="7"/>
        <v>-6303.73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433091.61000000004</v>
      </c>
      <c r="C48" s="41">
        <f aca="true" t="shared" si="12" ref="C48:K48">IF(C17+C27+C40+C49&lt;0,0,C17+C27+C49)</f>
        <v>357172.96</v>
      </c>
      <c r="D48" s="41">
        <f t="shared" si="12"/>
        <v>1196208.74</v>
      </c>
      <c r="E48" s="41">
        <f t="shared" si="12"/>
        <v>927891.8499999999</v>
      </c>
      <c r="F48" s="41">
        <f t="shared" si="12"/>
        <v>1032938.44</v>
      </c>
      <c r="G48" s="41">
        <f t="shared" si="12"/>
        <v>576450.1</v>
      </c>
      <c r="H48" s="41">
        <f t="shared" si="12"/>
        <v>315079.00000000006</v>
      </c>
      <c r="I48" s="41">
        <f t="shared" si="12"/>
        <v>432415.13999999996</v>
      </c>
      <c r="J48" s="41">
        <f t="shared" si="12"/>
        <v>489916.69</v>
      </c>
      <c r="K48" s="41">
        <f t="shared" si="12"/>
        <v>604162.9800000001</v>
      </c>
      <c r="L48" s="42">
        <f>SUM(B48:K48)</f>
        <v>6365327.510000001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433091.61</v>
      </c>
      <c r="C54" s="41">
        <f aca="true" t="shared" si="14" ref="C54:J54">SUM(C55:C66)</f>
        <v>357172.97</v>
      </c>
      <c r="D54" s="41">
        <f t="shared" si="14"/>
        <v>1196208.74</v>
      </c>
      <c r="E54" s="41">
        <f t="shared" si="14"/>
        <v>927891.85</v>
      </c>
      <c r="F54" s="41">
        <f t="shared" si="14"/>
        <v>1032938.44</v>
      </c>
      <c r="G54" s="41">
        <f t="shared" si="14"/>
        <v>576450.1</v>
      </c>
      <c r="H54" s="41">
        <f t="shared" si="14"/>
        <v>315079.01</v>
      </c>
      <c r="I54" s="41">
        <f>SUM(I55:I69)</f>
        <v>432415.14</v>
      </c>
      <c r="J54" s="41">
        <f t="shared" si="14"/>
        <v>489916.69</v>
      </c>
      <c r="K54" s="41">
        <f>SUM(K55:K68)</f>
        <v>604162.99</v>
      </c>
      <c r="L54" s="46">
        <f>SUM(B54:K54)</f>
        <v>6365327.54</v>
      </c>
      <c r="M54" s="40"/>
    </row>
    <row r="55" spans="1:13" ht="18.75" customHeight="1">
      <c r="A55" s="47" t="s">
        <v>51</v>
      </c>
      <c r="B55" s="48">
        <v>433091.61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433091.61</v>
      </c>
      <c r="M55" s="40"/>
    </row>
    <row r="56" spans="1:12" ht="18.75" customHeight="1">
      <c r="A56" s="47" t="s">
        <v>61</v>
      </c>
      <c r="B56" s="17">
        <v>0</v>
      </c>
      <c r="C56" s="48">
        <v>312526.35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312526.35</v>
      </c>
    </row>
    <row r="57" spans="1:12" ht="18.75" customHeight="1">
      <c r="A57" s="47" t="s">
        <v>62</v>
      </c>
      <c r="B57" s="17">
        <v>0</v>
      </c>
      <c r="C57" s="48">
        <v>44646.62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44646.62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1196208.74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1196208.74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927891.85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927891.85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1032938.44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1032938.44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576450.1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576450.1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315079.01</v>
      </c>
      <c r="I62" s="17">
        <v>0</v>
      </c>
      <c r="J62" s="17">
        <v>0</v>
      </c>
      <c r="K62" s="17">
        <v>0</v>
      </c>
      <c r="L62" s="46">
        <f t="shared" si="15"/>
        <v>315079.01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489916.69</v>
      </c>
      <c r="K64" s="17">
        <v>0</v>
      </c>
      <c r="L64" s="46">
        <f t="shared" si="15"/>
        <v>489916.69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329993.83</v>
      </c>
      <c r="L65" s="46">
        <f t="shared" si="15"/>
        <v>329993.83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274169.16</v>
      </c>
      <c r="L66" s="46">
        <f t="shared" si="15"/>
        <v>274169.16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432415.14</v>
      </c>
      <c r="J69" s="53">
        <v>0</v>
      </c>
      <c r="K69" s="53">
        <v>0</v>
      </c>
      <c r="L69" s="51">
        <f>SUM(B69:K69)</f>
        <v>432415.14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2021-03-24T17:33:08Z</dcterms:modified>
  <cp:category/>
  <cp:version/>
  <cp:contentType/>
  <cp:contentStatus/>
</cp:coreProperties>
</file>