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<sst xmlns="http://schemas.openxmlformats.org/spreadsheetml/2006/main" count="79" uniqueCount="78">
  <si>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</si>
  <si>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</si>
  <si>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</si>
  <si>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</si>
  <si>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</si>
  <si>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</si>
  <si>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</si>
  <si>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</si>
  <si>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</si>
  <si>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</si>
  <si>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</si>
  <si>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</si>
  <si>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</si>
  <si>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</si>
  <si>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</si>
  <si>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</si>
  <si>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</si>
  <si>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</si>
  <si>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</si>
  <si>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</si>
  <si>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</si>
  <si>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</si>
  <si>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</si>
  <si>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</si>
  <si>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</si>
  <si>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</si>
  <si>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</si>
  <si>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</si>
  <si>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</si>
  <si>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</si>
  <si>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</si>
  <si>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</si>
  <si>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</si>
  <si>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</si>
  <si>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</si>
  <si>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</si>
  <si>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</si>
  <si>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</si>
  <si>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</si>
  <si>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</si>
  <si>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</si>
  <si>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</si>
  <si>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</si>
  <si>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</si>
  <si>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</si>
  <si>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</si>
  <si>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</si>
  <si>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</si>
  <si>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</si>
  <si>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</si>
  <si>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</si>
  <si>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</si>
  <si>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</si>
  <si>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</si>
  <si>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</si>
  <si>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</si>
  <si>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</si>
  <si>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</si>
  <si>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</si>
  <si>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</si>
  <si>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</si>
  <si>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</si>
  <si>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</si>
  <si>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</si>
  <si>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</si>
  <si>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</si>
  <si>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</si>
  <si>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</si>
  <si>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</si>
  <si>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</si>
  <si>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</si>
  <si>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</si>
  <si>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</si>
  <si>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</si>
  <si>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</si>
  <si>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</si>
  <si>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17/03/21 - VENCIMENTO 24/03/21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</si>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</sst>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46050</v>
      </c>
      <c r="C7" s="10">
        <f>C8+C11</f>
        <v>61208</v>
      </c>
      <c r="D7" s="10">
        <f aca="true" t="shared" si="0" ref="D7:K7">D8+D11</f>
        <v>171163</v>
      </c>
      <c r="E7" s="10">
        <f t="shared" si="0"/>
        <v>151776</v>
      </c>
      <c r="F7" s="10">
        <f t="shared" si="0"/>
        <v>158814</v>
      </c>
      <c r="G7" s="10">
        <f t="shared" si="0"/>
        <v>79551</v>
      </c>
      <c r="H7" s="10">
        <f t="shared" si="0"/>
        <v>43580</v>
      </c>
      <c r="I7" s="10">
        <f t="shared" si="0"/>
        <v>76251</v>
      </c>
      <c r="J7" s="10">
        <f t="shared" si="0"/>
        <v>57816</v>
      </c>
      <c r="K7" s="10">
        <f t="shared" si="0"/>
        <v>126120</v>
      </c>
      <c r="L7" s="10">
        <f>SUM(B7:K7)</f>
        <v>972329</v>
      </c>
      <c r="M7" s="11"/>
    </row>
    <row r="8" spans="1:13" ht="17.25" customHeight="1">
      <c r="A8" s="12" t="s">
        <v>18</v>
      </c>
      <c r="B8" s="13">
        <f>B9+B10</f>
        <v>2760</v>
      </c>
      <c r="C8" s="13">
        <f aca="true" t="shared" si="1" ref="C8:K8">C9+C10</f>
        <v>3714</v>
      </c>
      <c r="D8" s="13">
        <f t="shared" si="1"/>
        <v>10334</v>
      </c>
      <c r="E8" s="13">
        <f t="shared" si="1"/>
        <v>8389</v>
      </c>
      <c r="F8" s="13">
        <f t="shared" si="1"/>
        <v>8438</v>
      </c>
      <c r="G8" s="13">
        <f t="shared" si="1"/>
        <v>5157</v>
      </c>
      <c r="H8" s="13">
        <f t="shared" si="1"/>
        <v>2553</v>
      </c>
      <c r="I8" s="13">
        <f t="shared" si="1"/>
        <v>3390</v>
      </c>
      <c r="J8" s="13">
        <f t="shared" si="1"/>
        <v>2909</v>
      </c>
      <c r="K8" s="13">
        <f t="shared" si="1"/>
        <v>6700</v>
      </c>
      <c r="L8" s="13">
        <f>SUM(B8:K8)</f>
        <v>54344</v>
      </c>
      <c r="M8"/>
    </row>
    <row r="9" spans="1:13" ht="17.25" customHeight="1">
      <c r="A9" s="14" t="s">
        <v>19</v>
      </c>
      <c r="B9" s="15">
        <v>2759</v>
      </c>
      <c r="C9" s="15">
        <v>3714</v>
      </c>
      <c r="D9" s="15">
        <v>10334</v>
      </c>
      <c r="E9" s="15">
        <v>8389</v>
      </c>
      <c r="F9" s="15">
        <v>8438</v>
      </c>
      <c r="G9" s="15">
        <v>5157</v>
      </c>
      <c r="H9" s="15">
        <v>2551</v>
      </c>
      <c r="I9" s="15">
        <v>3390</v>
      </c>
      <c r="J9" s="15">
        <v>2909</v>
      </c>
      <c r="K9" s="15">
        <v>6700</v>
      </c>
      <c r="L9" s="13">
        <f>SUM(B9:K9)</f>
        <v>54341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43290</v>
      </c>
      <c r="C11" s="15">
        <v>57494</v>
      </c>
      <c r="D11" s="15">
        <v>160829</v>
      </c>
      <c r="E11" s="15">
        <v>143387</v>
      </c>
      <c r="F11" s="15">
        <v>150376</v>
      </c>
      <c r="G11" s="15">
        <v>74394</v>
      </c>
      <c r="H11" s="15">
        <v>41027</v>
      </c>
      <c r="I11" s="15">
        <v>72861</v>
      </c>
      <c r="J11" s="15">
        <v>54907</v>
      </c>
      <c r="K11" s="15">
        <v>119420</v>
      </c>
      <c r="L11" s="13">
        <f>SUM(B11:K11)</f>
        <v>917985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1.755338803067726</v>
      </c>
      <c r="C15" s="22">
        <v>1.968951031941628</v>
      </c>
      <c r="D15" s="22">
        <v>1.957378599579372</v>
      </c>
      <c r="E15" s="22">
        <v>1.741946391458713</v>
      </c>
      <c r="F15" s="22">
        <v>2.028591384885726</v>
      </c>
      <c r="G15" s="22">
        <v>2.034392968065328</v>
      </c>
      <c r="H15" s="22">
        <v>1.91211213598212</v>
      </c>
      <c r="I15" s="22">
        <v>1.792502189966189</v>
      </c>
      <c r="J15" s="22">
        <v>2.41123007418257</v>
      </c>
      <c r="K15" s="22">
        <v>1.699057058430423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472513.01</v>
      </c>
      <c r="C17" s="25">
        <f aca="true" t="shared" si="2" ref="C17:K17">C18+C19+C20+C21+C22+C23+C24</f>
        <v>375001.57</v>
      </c>
      <c r="D17" s="25">
        <f t="shared" si="2"/>
        <v>1248974.74</v>
      </c>
      <c r="E17" s="25">
        <f t="shared" si="2"/>
        <v>991338.0899999999</v>
      </c>
      <c r="F17" s="25">
        <f t="shared" si="2"/>
        <v>1078492.06</v>
      </c>
      <c r="G17" s="25">
        <f t="shared" si="2"/>
        <v>598334.2</v>
      </c>
      <c r="H17" s="25">
        <f t="shared" si="2"/>
        <v>338464.45999999996</v>
      </c>
      <c r="I17" s="25">
        <f t="shared" si="2"/>
        <v>454624.25999999995</v>
      </c>
      <c r="J17" s="25">
        <f t="shared" si="2"/>
        <v>504094.7700000001</v>
      </c>
      <c r="K17" s="25">
        <f t="shared" si="2"/>
        <v>633768.62</v>
      </c>
      <c r="L17" s="25">
        <f>L18+L19+L20+L21+L22+L23+L24</f>
        <v>6695605.78</v>
      </c>
      <c r="M17"/>
    </row>
    <row r="18" spans="1:13" ht="17.25" customHeight="1">
      <c r="A18" s="26" t="s">
        <v>24</v>
      </c>
      <c r="B18" s="33">
        <f aca="true" t="shared" si="3" ref="B18:K18">ROUND(B13*B7,2)</f>
        <v>267463.01</v>
      </c>
      <c r="C18" s="33">
        <f t="shared" si="3"/>
        <v>187376.05</v>
      </c>
      <c r="D18" s="33">
        <f t="shared" si="3"/>
        <v>624026.07</v>
      </c>
      <c r="E18" s="33">
        <f t="shared" si="3"/>
        <v>559598.11</v>
      </c>
      <c r="F18" s="33">
        <f t="shared" si="3"/>
        <v>518337.13</v>
      </c>
      <c r="G18" s="33">
        <f t="shared" si="3"/>
        <v>285309.66</v>
      </c>
      <c r="H18" s="33">
        <f t="shared" si="3"/>
        <v>172210.73</v>
      </c>
      <c r="I18" s="33">
        <f t="shared" si="3"/>
        <v>250263.41</v>
      </c>
      <c r="J18" s="33">
        <f t="shared" si="3"/>
        <v>204315.96</v>
      </c>
      <c r="K18" s="33">
        <f t="shared" si="3"/>
        <v>363894.04</v>
      </c>
      <c r="L18" s="33">
        <f aca="true" t="shared" si="4" ref="L18:L24">SUM(B18:K18)</f>
        <v>3432794.17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202025.19</v>
      </c>
      <c r="C19" s="33">
        <f t="shared" si="5"/>
        <v>181558.22</v>
      </c>
      <c r="D19" s="33">
        <f t="shared" si="5"/>
        <v>597429.2</v>
      </c>
      <c r="E19" s="33">
        <f t="shared" si="5"/>
        <v>415191.8</v>
      </c>
      <c r="F19" s="33">
        <f t="shared" si="5"/>
        <v>533157.11</v>
      </c>
      <c r="G19" s="33">
        <f t="shared" si="5"/>
        <v>295122.31</v>
      </c>
      <c r="H19" s="33">
        <f t="shared" si="5"/>
        <v>157075.5</v>
      </c>
      <c r="I19" s="33">
        <f t="shared" si="5"/>
        <v>198334.3</v>
      </c>
      <c r="J19" s="33">
        <f t="shared" si="5"/>
        <v>288336.83</v>
      </c>
      <c r="K19" s="33">
        <f t="shared" si="5"/>
        <v>254382.7</v>
      </c>
      <c r="L19" s="33">
        <f t="shared" si="4"/>
        <v>3122613.16</v>
      </c>
      <c r="M19"/>
    </row>
    <row r="20" spans="1:13" ht="17.25" customHeight="1">
      <c r="A20" s="27" t="s">
        <v>26</v>
      </c>
      <c r="B20" s="33">
        <v>1683.58</v>
      </c>
      <c r="C20" s="33">
        <v>4726.07</v>
      </c>
      <c r="D20" s="33">
        <v>24837.01</v>
      </c>
      <c r="E20" s="33">
        <v>18700.55</v>
      </c>
      <c r="F20" s="33">
        <v>25656.59</v>
      </c>
      <c r="G20" s="33">
        <v>18020.33</v>
      </c>
      <c r="H20" s="33">
        <v>10463.23</v>
      </c>
      <c r="I20" s="33">
        <v>4685.32</v>
      </c>
      <c r="J20" s="33">
        <v>8759.52</v>
      </c>
      <c r="K20" s="33">
        <v>12809.42</v>
      </c>
      <c r="L20" s="33">
        <f t="shared" si="4"/>
        <v>130341.62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-505.8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-623.9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-32135</v>
      </c>
      <c r="C27" s="33">
        <f t="shared" si="6"/>
        <v>-16341.6</v>
      </c>
      <c r="D27" s="33">
        <f t="shared" si="6"/>
        <v>-45469.6</v>
      </c>
      <c r="E27" s="33">
        <f t="shared" si="6"/>
        <v>-41472.15</v>
      </c>
      <c r="F27" s="33">
        <f t="shared" si="6"/>
        <v>-37127.2</v>
      </c>
      <c r="G27" s="33">
        <f t="shared" si="6"/>
        <v>-22690.8</v>
      </c>
      <c r="H27" s="33">
        <f t="shared" si="6"/>
        <v>-19062.36</v>
      </c>
      <c r="I27" s="33">
        <f t="shared" si="6"/>
        <v>-23008.97</v>
      </c>
      <c r="J27" s="33">
        <f t="shared" si="6"/>
        <v>-12799.6</v>
      </c>
      <c r="K27" s="33">
        <f t="shared" si="6"/>
        <v>-29480</v>
      </c>
      <c r="L27" s="33">
        <f aca="true" t="shared" si="7" ref="L27:L33">SUM(B27:K27)</f>
        <v>-279587.27999999997</v>
      </c>
      <c r="M27"/>
    </row>
    <row r="28" spans="1:13" ht="18.75" customHeight="1">
      <c r="A28" s="27" t="s">
        <v>30</v>
      </c>
      <c r="B28" s="33">
        <f>B29+B30+B31+B32</f>
        <v>-12139.6</v>
      </c>
      <c r="C28" s="33">
        <f aca="true" t="shared" si="8" ref="C28:K28">C29+C30+C31+C32</f>
        <v>-16341.6</v>
      </c>
      <c r="D28" s="33">
        <f t="shared" si="8"/>
        <v>-45469.6</v>
      </c>
      <c r="E28" s="33">
        <f t="shared" si="8"/>
        <v>-36911.6</v>
      </c>
      <c r="F28" s="33">
        <f t="shared" si="8"/>
        <v>-37127.2</v>
      </c>
      <c r="G28" s="33">
        <f t="shared" si="8"/>
        <v>-22690.8</v>
      </c>
      <c r="H28" s="33">
        <f t="shared" si="8"/>
        <v>-11224.4</v>
      </c>
      <c r="I28" s="33">
        <f t="shared" si="8"/>
        <v>-23008.97</v>
      </c>
      <c r="J28" s="33">
        <f t="shared" si="8"/>
        <v>-12799.6</v>
      </c>
      <c r="K28" s="33">
        <f t="shared" si="8"/>
        <v>-29480</v>
      </c>
      <c r="L28" s="33">
        <f t="shared" si="7"/>
        <v>-247193.36999999997</v>
      </c>
      <c r="M28"/>
    </row>
    <row r="29" spans="1:13" s="36" customFormat="1" ht="18.75" customHeight="1">
      <c r="A29" s="34" t="s">
        <v>58</v>
      </c>
      <c r="B29" s="33">
        <f>-ROUND((B9)*$E$3,2)</f>
        <v>-12139.6</v>
      </c>
      <c r="C29" s="33">
        <f aca="true" t="shared" si="9" ref="C29:K29">-ROUND((C9)*$E$3,2)</f>
        <v>-16341.6</v>
      </c>
      <c r="D29" s="33">
        <f t="shared" si="9"/>
        <v>-45469.6</v>
      </c>
      <c r="E29" s="33">
        <f t="shared" si="9"/>
        <v>-36911.6</v>
      </c>
      <c r="F29" s="33">
        <f t="shared" si="9"/>
        <v>-37127.2</v>
      </c>
      <c r="G29" s="33">
        <f t="shared" si="9"/>
        <v>-22690.8</v>
      </c>
      <c r="H29" s="33">
        <f t="shared" si="9"/>
        <v>-11224.4</v>
      </c>
      <c r="I29" s="33">
        <f t="shared" si="9"/>
        <v>-14916</v>
      </c>
      <c r="J29" s="33">
        <f t="shared" si="9"/>
        <v>-12799.6</v>
      </c>
      <c r="K29" s="33">
        <f t="shared" si="9"/>
        <v>-29480</v>
      </c>
      <c r="L29" s="33">
        <f t="shared" si="7"/>
        <v>-239100.39999999997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-39.42</v>
      </c>
      <c r="J31" s="17">
        <v>0</v>
      </c>
      <c r="K31" s="17">
        <v>0</v>
      </c>
      <c r="L31" s="33">
        <f t="shared" si="7"/>
        <v>-39.42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-8053.55</v>
      </c>
      <c r="J32" s="17">
        <v>0</v>
      </c>
      <c r="K32" s="17">
        <v>0</v>
      </c>
      <c r="L32" s="33">
        <f t="shared" si="7"/>
        <v>-8053.55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440378.01</v>
      </c>
      <c r="C48" s="41">
        <f aca="true" t="shared" si="12" ref="C48:K48">IF(C17+C27+C40+C49&lt;0,0,C17+C27+C49)</f>
        <v>358659.97000000003</v>
      </c>
      <c r="D48" s="41">
        <f t="shared" si="12"/>
        <v>1203505.14</v>
      </c>
      <c r="E48" s="41">
        <f t="shared" si="12"/>
        <v>949865.9399999998</v>
      </c>
      <c r="F48" s="41">
        <f t="shared" si="12"/>
        <v>1041364.8600000001</v>
      </c>
      <c r="G48" s="41">
        <f t="shared" si="12"/>
        <v>575643.3999999999</v>
      </c>
      <c r="H48" s="41">
        <f t="shared" si="12"/>
        <v>319402.1</v>
      </c>
      <c r="I48" s="41">
        <f t="shared" si="12"/>
        <v>431615.2899999999</v>
      </c>
      <c r="J48" s="41">
        <f t="shared" si="12"/>
        <v>491295.1700000001</v>
      </c>
      <c r="K48" s="41">
        <f t="shared" si="12"/>
        <v>604288.62</v>
      </c>
      <c r="L48" s="42">
        <f>SUM(B48:K48)</f>
        <v>6416018.5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440378</v>
      </c>
      <c r="C54" s="41">
        <f aca="true" t="shared" si="14" ref="C54:J54">SUM(C55:C66)</f>
        <v>358659.97</v>
      </c>
      <c r="D54" s="41">
        <f t="shared" si="14"/>
        <v>1203505.14</v>
      </c>
      <c r="E54" s="41">
        <f t="shared" si="14"/>
        <v>949865.95</v>
      </c>
      <c r="F54" s="41">
        <f t="shared" si="14"/>
        <v>1041364.86</v>
      </c>
      <c r="G54" s="41">
        <f t="shared" si="14"/>
        <v>575643.4</v>
      </c>
      <c r="H54" s="41">
        <f t="shared" si="14"/>
        <v>319402.1</v>
      </c>
      <c r="I54" s="41">
        <f>SUM(I55:I69)</f>
        <v>431615.29</v>
      </c>
      <c r="J54" s="41">
        <f t="shared" si="14"/>
        <v>491295.1700000001</v>
      </c>
      <c r="K54" s="41">
        <f>SUM(K55:K68)</f>
        <v>604288.61</v>
      </c>
      <c r="L54" s="46">
        <f>SUM(B54:K54)</f>
        <v>6416018.489999999</v>
      </c>
      <c r="M54" s="40"/>
    </row>
    <row r="55" spans="1:13" ht="18.75" customHeight="1">
      <c r="A55" s="47" t="s">
        <v>51</v>
      </c>
      <c r="B55" s="48">
        <v>440378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440378</v>
      </c>
      <c r="M55" s="40"/>
    </row>
    <row r="56" spans="1:12" ht="18.75" customHeight="1">
      <c r="A56" s="47" t="s">
        <v>61</v>
      </c>
      <c r="B56" s="17">
        <v>0</v>
      </c>
      <c r="C56" s="48">
        <v>313791.61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313791.61</v>
      </c>
    </row>
    <row r="57" spans="1:12" ht="18.75" customHeight="1">
      <c r="A57" s="47" t="s">
        <v>62</v>
      </c>
      <c r="B57" s="17">
        <v>0</v>
      </c>
      <c r="C57" s="48">
        <v>44868.36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44868.36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1203505.14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1203505.14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949865.95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949865.95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1041364.86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1041364.86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575643.4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575643.4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319402.1</v>
      </c>
      <c r="I62" s="17">
        <v>0</v>
      </c>
      <c r="J62" s="17">
        <v>0</v>
      </c>
      <c r="K62" s="17">
        <v>0</v>
      </c>
      <c r="L62" s="46">
        <f t="shared" si="15"/>
        <v>319402.1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491295.1700000001</v>
      </c>
      <c r="K64" s="17">
        <v>0</v>
      </c>
      <c r="L64" s="46">
        <f t="shared" si="15"/>
        <v>491295.1700000001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352662.83</v>
      </c>
      <c r="L65" s="46">
        <f t="shared" si="15"/>
        <v>352662.83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251625.78</v>
      </c>
      <c r="L66" s="46">
        <f t="shared" si="15"/>
        <v>251625.78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431615.29</v>
      </c>
      <c r="J69" s="53">
        <v>0</v>
      </c>
      <c r="K69" s="53">
        <v>0</v>
      </c>
      <c r="L69" s="51">
        <f>SUM(B69:K69)</f>
        <v>431615.29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2021-03-23T23:21:12Z</dcterms:modified>
  <cp:category/>
  <cp:version/>
  <cp:contentType/>
  <cp:contentStatus/>
</cp:coreProperties>
</file>