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<sst xmlns="http://schemas.openxmlformats.org/spreadsheetml/2006/main" count="79" uniqueCount="78">
  <si>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</si>
  <si>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</si>
  <si>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</si>
  <si>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</si>
  <si>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</si>
  <si>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</si>
  <si>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</si>
  <si>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</si>
  <si>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</si>
  <si>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</si>
  <si>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</si>
  <si>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</si>
  <si>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</si>
  <si>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</si>
  <si>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</si>
  <si>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</si>
  <si>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</si>
  <si>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</si>
  <si>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</si>
  <si>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</si>
  <si>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</si>
  <si>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</si>
  <si>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</si>
  <si>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</si>
  <si>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</si>
  <si>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</si>
  <si>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</si>
  <si>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</si>
  <si>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</si>
  <si>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</si>
  <si>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</si>
  <si>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</si>
  <si>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</si>
  <si>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</si>
  <si>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</si>
  <si>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</si>
  <si>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</si>
  <si>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</si>
  <si>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</si>
  <si>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</si>
  <si>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</si>
  <si>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</si>
  <si>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</si>
  <si>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</si>
  <si>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</si>
  <si>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</si>
  <si>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</si>
  <si>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</si>
  <si>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</si>
  <si>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</si>
  <si>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</si>
  <si>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</si>
  <si>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</si>
  <si>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</si>
  <si>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</si>
  <si>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</si>
  <si>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</si>
  <si>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</si>
  <si>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</si>
  <si>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</si>
  <si>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</si>
  <si>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</si>
  <si>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</si>
  <si>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</si>
  <si>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</si>
  <si>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</si>
  <si>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</si>
  <si>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</si>
  <si>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</si>
  <si>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</si>
  <si>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</si>
  <si>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</si>
  <si>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</si>
  <si>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</si>
  <si>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</si>
  <si>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</si>
  <si>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16/03/21 - VENCIMENTO 23/03/21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</si>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</sst>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46373</v>
      </c>
      <c r="C7" s="10">
        <f>C8+C11</f>
        <v>61864</v>
      </c>
      <c r="D7" s="10">
        <f aca="true" t="shared" si="0" ref="D7:K7">D8+D11</f>
        <v>174359</v>
      </c>
      <c r="E7" s="10">
        <f t="shared" si="0"/>
        <v>154080</v>
      </c>
      <c r="F7" s="10">
        <f t="shared" si="0"/>
        <v>161385</v>
      </c>
      <c r="G7" s="10">
        <f t="shared" si="0"/>
        <v>81827</v>
      </c>
      <c r="H7" s="10">
        <f t="shared" si="0"/>
        <v>43392</v>
      </c>
      <c r="I7" s="10">
        <f t="shared" si="0"/>
        <v>77661</v>
      </c>
      <c r="J7" s="10">
        <f t="shared" si="0"/>
        <v>58130</v>
      </c>
      <c r="K7" s="10">
        <f t="shared" si="0"/>
        <v>126329</v>
      </c>
      <c r="L7" s="10">
        <f>SUM(B7:K7)</f>
        <v>985400</v>
      </c>
      <c r="M7" s="11"/>
    </row>
    <row r="8" spans="1:13" ht="17.25" customHeight="1">
      <c r="A8" s="12" t="s">
        <v>18</v>
      </c>
      <c r="B8" s="13">
        <f>B9+B10</f>
        <v>2818</v>
      </c>
      <c r="C8" s="13">
        <f aca="true" t="shared" si="1" ref="C8:K8">C9+C10</f>
        <v>3952</v>
      </c>
      <c r="D8" s="13">
        <f t="shared" si="1"/>
        <v>10935</v>
      </c>
      <c r="E8" s="13">
        <f t="shared" si="1"/>
        <v>8665</v>
      </c>
      <c r="F8" s="13">
        <f t="shared" si="1"/>
        <v>8708</v>
      </c>
      <c r="G8" s="13">
        <f t="shared" si="1"/>
        <v>5423</v>
      </c>
      <c r="H8" s="13">
        <f t="shared" si="1"/>
        <v>2566</v>
      </c>
      <c r="I8" s="13">
        <f t="shared" si="1"/>
        <v>3445</v>
      </c>
      <c r="J8" s="13">
        <f t="shared" si="1"/>
        <v>2876</v>
      </c>
      <c r="K8" s="13">
        <f t="shared" si="1"/>
        <v>6857</v>
      </c>
      <c r="L8" s="13">
        <f>SUM(B8:K8)</f>
        <v>56245</v>
      </c>
      <c r="M8"/>
    </row>
    <row r="9" spans="1:13" ht="17.25" customHeight="1">
      <c r="A9" s="14" t="s">
        <v>19</v>
      </c>
      <c r="B9" s="15">
        <v>2818</v>
      </c>
      <c r="C9" s="15">
        <v>3952</v>
      </c>
      <c r="D9" s="15">
        <v>10935</v>
      </c>
      <c r="E9" s="15">
        <v>8665</v>
      </c>
      <c r="F9" s="15">
        <v>8708</v>
      </c>
      <c r="G9" s="15">
        <v>5423</v>
      </c>
      <c r="H9" s="15">
        <v>2565</v>
      </c>
      <c r="I9" s="15">
        <v>3445</v>
      </c>
      <c r="J9" s="15">
        <v>2876</v>
      </c>
      <c r="K9" s="15">
        <v>6857</v>
      </c>
      <c r="L9" s="13">
        <f>SUM(B9:K9)</f>
        <v>56244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43555</v>
      </c>
      <c r="C11" s="15">
        <v>57912</v>
      </c>
      <c r="D11" s="15">
        <v>163424</v>
      </c>
      <c r="E11" s="15">
        <v>145415</v>
      </c>
      <c r="F11" s="15">
        <v>152677</v>
      </c>
      <c r="G11" s="15">
        <v>76404</v>
      </c>
      <c r="H11" s="15">
        <v>40826</v>
      </c>
      <c r="I11" s="15">
        <v>74216</v>
      </c>
      <c r="J11" s="15">
        <v>55254</v>
      </c>
      <c r="K11" s="15">
        <v>119472</v>
      </c>
      <c r="L11" s="13">
        <f>SUM(B11:K11)</f>
        <v>929155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1.744195308769642</v>
      </c>
      <c r="C15" s="22">
        <v>1.93945407854474</v>
      </c>
      <c r="D15" s="22">
        <v>1.923665137373175</v>
      </c>
      <c r="E15" s="22">
        <v>1.720187521315197</v>
      </c>
      <c r="F15" s="22">
        <v>2.000634734726912</v>
      </c>
      <c r="G15" s="22">
        <v>1.947396920159663</v>
      </c>
      <c r="H15" s="22">
        <v>1.907356172796307</v>
      </c>
      <c r="I15" s="22">
        <v>1.772587464934795</v>
      </c>
      <c r="J15" s="22">
        <v>2.389662410884369</v>
      </c>
      <c r="K15" s="22">
        <v>1.695875609693601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472866.61</v>
      </c>
      <c r="C17" s="25">
        <f aca="true" t="shared" si="2" ref="C17:K17">C18+C19+C20+C21+C22+C23+C24</f>
        <v>373291.18</v>
      </c>
      <c r="D17" s="25">
        <f t="shared" si="2"/>
        <v>1249609.9500000002</v>
      </c>
      <c r="E17" s="25">
        <f t="shared" si="2"/>
        <v>993937.5699999998</v>
      </c>
      <c r="F17" s="25">
        <f t="shared" si="2"/>
        <v>1080607.3199999998</v>
      </c>
      <c r="G17" s="25">
        <f t="shared" si="2"/>
        <v>588619.46</v>
      </c>
      <c r="H17" s="25">
        <f t="shared" si="2"/>
        <v>336269.18999999994</v>
      </c>
      <c r="I17" s="25">
        <f t="shared" si="2"/>
        <v>457802.7</v>
      </c>
      <c r="J17" s="25">
        <f t="shared" si="2"/>
        <v>502258.35000000003</v>
      </c>
      <c r="K17" s="25">
        <f t="shared" si="2"/>
        <v>633633.5499999999</v>
      </c>
      <c r="L17" s="25">
        <f>L18+L19+L20+L21+L22+L23+L24</f>
        <v>6688895.880000001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269339.02</v>
      </c>
      <c r="C18" s="33">
        <f t="shared" si="3"/>
        <v>189384.26</v>
      </c>
      <c r="D18" s="33">
        <f t="shared" si="3"/>
        <v>635678.04</v>
      </c>
      <c r="E18" s="33">
        <f t="shared" si="3"/>
        <v>568092.96</v>
      </c>
      <c r="F18" s="33">
        <f t="shared" si="3"/>
        <v>526728.36</v>
      </c>
      <c r="G18" s="33">
        <f t="shared" si="3"/>
        <v>293472.54</v>
      </c>
      <c r="H18" s="33">
        <f t="shared" si="3"/>
        <v>171467.83</v>
      </c>
      <c r="I18" s="33">
        <f t="shared" si="3"/>
        <v>254891.17</v>
      </c>
      <c r="J18" s="33">
        <f t="shared" si="3"/>
        <v>205425.61</v>
      </c>
      <c r="K18" s="33">
        <f t="shared" si="3"/>
        <v>364497.06</v>
      </c>
      <c r="L18" s="33">
        <f aca="true" t="shared" si="4" ref="L18:L24">SUM(B18:K18)</f>
        <v>3478976.85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200440.84</v>
      </c>
      <c r="C19" s="33">
        <f t="shared" si="5"/>
        <v>177917.82</v>
      </c>
      <c r="D19" s="33">
        <f t="shared" si="5"/>
        <v>587153.64</v>
      </c>
      <c r="E19" s="33">
        <f t="shared" si="5"/>
        <v>409133.46</v>
      </c>
      <c r="F19" s="33">
        <f t="shared" si="5"/>
        <v>527062.69</v>
      </c>
      <c r="G19" s="33">
        <f t="shared" si="5"/>
        <v>278034.98</v>
      </c>
      <c r="H19" s="33">
        <f t="shared" si="5"/>
        <v>155582.39</v>
      </c>
      <c r="I19" s="33">
        <f t="shared" si="5"/>
        <v>196925.72</v>
      </c>
      <c r="J19" s="33">
        <f t="shared" si="5"/>
        <v>285472.25</v>
      </c>
      <c r="K19" s="33">
        <f t="shared" si="5"/>
        <v>253644.61</v>
      </c>
      <c r="L19" s="33">
        <f t="shared" si="4"/>
        <v>3071368.4</v>
      </c>
      <c r="M19"/>
    </row>
    <row r="20" spans="1:13" ht="17.25" customHeight="1">
      <c r="A20" s="27" t="s">
        <v>26</v>
      </c>
      <c r="B20" s="33">
        <v>1745.52</v>
      </c>
      <c r="C20" s="33">
        <v>4766.81</v>
      </c>
      <c r="D20" s="33">
        <v>24095.81</v>
      </c>
      <c r="E20" s="33">
        <v>18863.52</v>
      </c>
      <c r="F20" s="33">
        <v>25475.04</v>
      </c>
      <c r="G20" s="33">
        <v>17584.34</v>
      </c>
      <c r="H20" s="33">
        <v>10503.97</v>
      </c>
      <c r="I20" s="33">
        <v>4644.58</v>
      </c>
      <c r="J20" s="33">
        <v>8678.03</v>
      </c>
      <c r="K20" s="33">
        <v>12809.42</v>
      </c>
      <c r="L20" s="33">
        <f t="shared" si="4"/>
        <v>129167.04000000001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-118.94</v>
      </c>
      <c r="D23" s="33">
        <v>0</v>
      </c>
      <c r="E23" s="33">
        <v>-505.8</v>
      </c>
      <c r="F23" s="33">
        <v>0</v>
      </c>
      <c r="G23" s="33">
        <v>-472.4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-1097.1399999999999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-32394.600000000002</v>
      </c>
      <c r="C27" s="33">
        <f t="shared" si="6"/>
        <v>-17388.8</v>
      </c>
      <c r="D27" s="33">
        <f t="shared" si="6"/>
        <v>-48114</v>
      </c>
      <c r="E27" s="33">
        <f t="shared" si="6"/>
        <v>-42686.55</v>
      </c>
      <c r="F27" s="33">
        <f t="shared" si="6"/>
        <v>-38315.2</v>
      </c>
      <c r="G27" s="33">
        <f t="shared" si="6"/>
        <v>-23861.2</v>
      </c>
      <c r="H27" s="33">
        <f t="shared" si="6"/>
        <v>-19123.96</v>
      </c>
      <c r="I27" s="33">
        <f t="shared" si="6"/>
        <v>-31303.1</v>
      </c>
      <c r="J27" s="33">
        <f t="shared" si="6"/>
        <v>-12654.4</v>
      </c>
      <c r="K27" s="33">
        <f t="shared" si="6"/>
        <v>-30170.8</v>
      </c>
      <c r="L27" s="33">
        <f aca="true" t="shared" si="7" ref="L27:L33">SUM(B27:K27)</f>
        <v>-296012.61000000004</v>
      </c>
      <c r="M27"/>
    </row>
    <row r="28" spans="1:13" ht="18.75" customHeight="1">
      <c r="A28" s="27" t="s">
        <v>30</v>
      </c>
      <c r="B28" s="33">
        <f>B29+B30+B31+B32</f>
        <v>-12399.2</v>
      </c>
      <c r="C28" s="33">
        <f aca="true" t="shared" si="8" ref="C28:K28">C29+C30+C31+C32</f>
        <v>-17388.8</v>
      </c>
      <c r="D28" s="33">
        <f t="shared" si="8"/>
        <v>-48114</v>
      </c>
      <c r="E28" s="33">
        <f t="shared" si="8"/>
        <v>-38126</v>
      </c>
      <c r="F28" s="33">
        <f t="shared" si="8"/>
        <v>-38315.2</v>
      </c>
      <c r="G28" s="33">
        <f t="shared" si="8"/>
        <v>-23861.2</v>
      </c>
      <c r="H28" s="33">
        <f t="shared" si="8"/>
        <v>-11286</v>
      </c>
      <c r="I28" s="33">
        <f t="shared" si="8"/>
        <v>-31303.1</v>
      </c>
      <c r="J28" s="33">
        <f t="shared" si="8"/>
        <v>-12654.4</v>
      </c>
      <c r="K28" s="33">
        <f t="shared" si="8"/>
        <v>-30170.8</v>
      </c>
      <c r="L28" s="33">
        <f t="shared" si="7"/>
        <v>-263618.7</v>
      </c>
      <c r="M28"/>
    </row>
    <row r="29" spans="1:13" s="36" customFormat="1" ht="18.75" customHeight="1">
      <c r="A29" s="34" t="s">
        <v>58</v>
      </c>
      <c r="B29" s="33">
        <f>-ROUND((B9)*$E$3,2)</f>
        <v>-12399.2</v>
      </c>
      <c r="C29" s="33">
        <f aca="true" t="shared" si="9" ref="C29:K29">-ROUND((C9)*$E$3,2)</f>
        <v>-17388.8</v>
      </c>
      <c r="D29" s="33">
        <f t="shared" si="9"/>
        <v>-48114</v>
      </c>
      <c r="E29" s="33">
        <f t="shared" si="9"/>
        <v>-38126</v>
      </c>
      <c r="F29" s="33">
        <f t="shared" si="9"/>
        <v>-38315.2</v>
      </c>
      <c r="G29" s="33">
        <f t="shared" si="9"/>
        <v>-23861.2</v>
      </c>
      <c r="H29" s="33">
        <f t="shared" si="9"/>
        <v>-11286</v>
      </c>
      <c r="I29" s="33">
        <f t="shared" si="9"/>
        <v>-15158</v>
      </c>
      <c r="J29" s="33">
        <f t="shared" si="9"/>
        <v>-12654.4</v>
      </c>
      <c r="K29" s="33">
        <f t="shared" si="9"/>
        <v>-30170.8</v>
      </c>
      <c r="L29" s="33">
        <f t="shared" si="7"/>
        <v>-247473.6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-61.94</v>
      </c>
      <c r="J31" s="17">
        <v>0</v>
      </c>
      <c r="K31" s="17">
        <v>0</v>
      </c>
      <c r="L31" s="33">
        <f t="shared" si="7"/>
        <v>-61.94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-16083.16</v>
      </c>
      <c r="J32" s="17">
        <v>0</v>
      </c>
      <c r="K32" s="17">
        <v>0</v>
      </c>
      <c r="L32" s="33">
        <f t="shared" si="7"/>
        <v>-16083.16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440472.01</v>
      </c>
      <c r="C48" s="41">
        <f aca="true" t="shared" si="12" ref="C48:K48">IF(C17+C27+C40+C49&lt;0,0,C17+C27+C49)</f>
        <v>355902.38</v>
      </c>
      <c r="D48" s="41">
        <f t="shared" si="12"/>
        <v>1201495.9500000002</v>
      </c>
      <c r="E48" s="41">
        <f t="shared" si="12"/>
        <v>951251.0199999998</v>
      </c>
      <c r="F48" s="41">
        <f t="shared" si="12"/>
        <v>1042292.1199999999</v>
      </c>
      <c r="G48" s="41">
        <f t="shared" si="12"/>
        <v>564758.26</v>
      </c>
      <c r="H48" s="41">
        <f t="shared" si="12"/>
        <v>317145.2299999999</v>
      </c>
      <c r="I48" s="41">
        <f t="shared" si="12"/>
        <v>426499.60000000003</v>
      </c>
      <c r="J48" s="41">
        <f t="shared" si="12"/>
        <v>489603.95</v>
      </c>
      <c r="K48" s="41">
        <f t="shared" si="12"/>
        <v>603462.7499999999</v>
      </c>
      <c r="L48" s="42">
        <f>SUM(B48:K48)</f>
        <v>6392883.27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440472.01</v>
      </c>
      <c r="C54" s="41">
        <f aca="true" t="shared" si="14" ref="C54:J54">SUM(C55:C66)</f>
        <v>355902.38</v>
      </c>
      <c r="D54" s="41">
        <f t="shared" si="14"/>
        <v>1201495.96</v>
      </c>
      <c r="E54" s="41">
        <f t="shared" si="14"/>
        <v>951251.02</v>
      </c>
      <c r="F54" s="41">
        <f t="shared" si="14"/>
        <v>1042292.13</v>
      </c>
      <c r="G54" s="41">
        <f t="shared" si="14"/>
        <v>564758.25</v>
      </c>
      <c r="H54" s="41">
        <f t="shared" si="14"/>
        <v>317145.23</v>
      </c>
      <c r="I54" s="41">
        <f>SUM(I55:I69)</f>
        <v>426499.60000000003</v>
      </c>
      <c r="J54" s="41">
        <f t="shared" si="14"/>
        <v>489603.95</v>
      </c>
      <c r="K54" s="41">
        <f>SUM(K55:K68)</f>
        <v>603462.77</v>
      </c>
      <c r="L54" s="46">
        <f>SUM(B54:K54)</f>
        <v>6392883.300000001</v>
      </c>
      <c r="M54" s="40"/>
    </row>
    <row r="55" spans="1:13" ht="18.75" customHeight="1">
      <c r="A55" s="47" t="s">
        <v>51</v>
      </c>
      <c r="B55" s="48">
        <v>394046.26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394046.26</v>
      </c>
      <c r="M55" s="40"/>
    </row>
    <row r="56" spans="1:12" ht="18.75" customHeight="1">
      <c r="A56" s="47" t="s">
        <v>61</v>
      </c>
      <c r="B56" s="17">
        <v>0</v>
      </c>
      <c r="C56" s="48">
        <v>311414.58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311414.58</v>
      </c>
    </row>
    <row r="57" spans="1:12" ht="18.75" customHeight="1">
      <c r="A57" s="47" t="s">
        <v>62</v>
      </c>
      <c r="B57" s="17">
        <v>0</v>
      </c>
      <c r="C57" s="48">
        <v>44487.8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44487.8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1201495.96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1201495.96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951251.02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951251.02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1042292.13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1042292.13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564758.25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564758.25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317145.23</v>
      </c>
      <c r="I62" s="17">
        <v>0</v>
      </c>
      <c r="J62" s="17">
        <v>0</v>
      </c>
      <c r="K62" s="17">
        <v>0</v>
      </c>
      <c r="L62" s="46">
        <f t="shared" si="15"/>
        <v>317145.23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489603.95</v>
      </c>
      <c r="K64" s="17">
        <v>0</v>
      </c>
      <c r="L64" s="46">
        <f t="shared" si="15"/>
        <v>489603.95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259006.22</v>
      </c>
      <c r="L65" s="46">
        <f t="shared" si="15"/>
        <v>259006.22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263049.42</v>
      </c>
      <c r="L66" s="46">
        <f t="shared" si="15"/>
        <v>263049.42</v>
      </c>
    </row>
    <row r="67" spans="1:12" ht="18.75" customHeight="1">
      <c r="A67" s="47" t="s">
        <v>71</v>
      </c>
      <c r="B67" s="48">
        <v>46425.75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46425.75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81407.13</v>
      </c>
      <c r="L68" s="46">
        <f>SUM(B68:K68)</f>
        <v>81407.13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f>+I48</f>
        <v>426499.60000000003</v>
      </c>
      <c r="J69" s="53">
        <v>0</v>
      </c>
      <c r="K69" s="53">
        <v>0</v>
      </c>
      <c r="L69" s="51">
        <f>SUM(B69:K69)</f>
        <v>426499.60000000003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2021-03-22T20:48:05Z</dcterms:modified>
  <cp:category/>
  <cp:version/>
  <cp:contentType/>
  <cp:contentStatus/>
</cp:coreProperties>
</file>