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<sst xmlns="http://schemas.openxmlformats.org/spreadsheetml/2006/main" count="79" uniqueCount="78">
  <si>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</si>
  <si>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</si>
  <si>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</si>
  <si>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</si>
  <si>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</si>
  <si>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</si>
  <si>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</si>
  <si>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</si>
  <si>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</si>
  <si>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</si>
  <si>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</si>
  <si>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</si>
  <si>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</si>
  <si>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</si>
  <si>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</si>
  <si>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</si>
  <si>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</si>
  <si>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</si>
  <si>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</si>
  <si>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</si>
  <si>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</si>
  <si>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</si>
  <si>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</si>
  <si>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</si>
  <si>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</si>
  <si>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</si>
  <si>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</si>
  <si>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</si>
  <si>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</si>
  <si>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</si>
  <si>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</si>
  <si>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</si>
  <si>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</si>
  <si>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</si>
  <si>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</si>
  <si>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</si>
  <si>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</si>
  <si>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</si>
  <si>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</si>
  <si>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</si>
  <si>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</si>
  <si>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</si>
  <si>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</si>
  <si>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</si>
  <si>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</si>
  <si>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</si>
  <si>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</si>
  <si>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</si>
  <si>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</si>
  <si>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</si>
  <si>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</si>
  <si>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</si>
  <si>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</si>
  <si>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</si>
  <si>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</si>
  <si>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</si>
  <si>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</si>
  <si>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</si>
  <si>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</si>
  <si>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</si>
  <si>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</si>
  <si>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</si>
  <si>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</si>
  <si>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</si>
  <si>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</si>
  <si>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</si>
  <si>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</si>
  <si>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</si>
  <si>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</si>
  <si>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</si>
  <si>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</si>
  <si>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</si>
  <si>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</si>
  <si>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</si>
  <si>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</si>
  <si>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</si>
  <si>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15/03/21 - VENCIMENTO 22/03/21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</si>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</sst>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3">
      <selection activeCell="B27" sqref="B27:K2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45894</v>
      </c>
      <c r="C7" s="10">
        <f>C8+C11</f>
        <v>60840</v>
      </c>
      <c r="D7" s="10">
        <f aca="true" t="shared" si="0" ref="D7:K7">D8+D11</f>
        <v>171127</v>
      </c>
      <c r="E7" s="10">
        <f t="shared" si="0"/>
        <v>152915</v>
      </c>
      <c r="F7" s="10">
        <f t="shared" si="0"/>
        <v>161639</v>
      </c>
      <c r="G7" s="10">
        <f t="shared" si="0"/>
        <v>79811</v>
      </c>
      <c r="H7" s="10">
        <f t="shared" si="0"/>
        <v>42568</v>
      </c>
      <c r="I7" s="10">
        <f t="shared" si="0"/>
        <v>76308</v>
      </c>
      <c r="J7" s="10">
        <f t="shared" si="0"/>
        <v>57644</v>
      </c>
      <c r="K7" s="10">
        <f t="shared" si="0"/>
        <v>126517</v>
      </c>
      <c r="L7" s="10">
        <f>SUM(B7:K7)</f>
        <v>975263</v>
      </c>
      <c r="M7" s="11"/>
    </row>
    <row r="8" spans="1:13" ht="17.25" customHeight="1">
      <c r="A8" s="12" t="s">
        <v>18</v>
      </c>
      <c r="B8" s="13">
        <f>B9+B10</f>
        <v>3020</v>
      </c>
      <c r="C8" s="13">
        <f aca="true" t="shared" si="1" ref="C8:K8">C9+C10</f>
        <v>4087</v>
      </c>
      <c r="D8" s="13">
        <f t="shared" si="1"/>
        <v>11243</v>
      </c>
      <c r="E8" s="13">
        <f t="shared" si="1"/>
        <v>9133</v>
      </c>
      <c r="F8" s="13">
        <f t="shared" si="1"/>
        <v>9533</v>
      </c>
      <c r="G8" s="13">
        <f t="shared" si="1"/>
        <v>5619</v>
      </c>
      <c r="H8" s="13">
        <f t="shared" si="1"/>
        <v>2699</v>
      </c>
      <c r="I8" s="13">
        <f t="shared" si="1"/>
        <v>3589</v>
      </c>
      <c r="J8" s="13">
        <f t="shared" si="1"/>
        <v>2968</v>
      </c>
      <c r="K8" s="13">
        <f t="shared" si="1"/>
        <v>7402</v>
      </c>
      <c r="L8" s="13">
        <f>SUM(B8:K8)</f>
        <v>59293</v>
      </c>
      <c r="M8"/>
    </row>
    <row r="9" spans="1:13" ht="17.25" customHeight="1">
      <c r="A9" s="14" t="s">
        <v>19</v>
      </c>
      <c r="B9" s="15">
        <v>3019</v>
      </c>
      <c r="C9" s="15">
        <v>4087</v>
      </c>
      <c r="D9" s="15">
        <v>11243</v>
      </c>
      <c r="E9" s="15">
        <v>9133</v>
      </c>
      <c r="F9" s="15">
        <v>9533</v>
      </c>
      <c r="G9" s="15">
        <v>5619</v>
      </c>
      <c r="H9" s="15">
        <v>2698</v>
      </c>
      <c r="I9" s="15">
        <v>3589</v>
      </c>
      <c r="J9" s="15">
        <v>2968</v>
      </c>
      <c r="K9" s="15">
        <v>7402</v>
      </c>
      <c r="L9" s="13">
        <f>SUM(B9:K9)</f>
        <v>59291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42874</v>
      </c>
      <c r="C11" s="15">
        <v>56753</v>
      </c>
      <c r="D11" s="15">
        <v>159884</v>
      </c>
      <c r="E11" s="15">
        <v>143782</v>
      </c>
      <c r="F11" s="15">
        <v>152106</v>
      </c>
      <c r="G11" s="15">
        <v>74192</v>
      </c>
      <c r="H11" s="15">
        <v>39869</v>
      </c>
      <c r="I11" s="15">
        <v>72719</v>
      </c>
      <c r="J11" s="15">
        <v>54676</v>
      </c>
      <c r="K11" s="15">
        <v>119115</v>
      </c>
      <c r="L11" s="13">
        <f>SUM(B11:K11)</f>
        <v>915970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1.768084944663708</v>
      </c>
      <c r="C15" s="22">
        <v>1.978238141850049</v>
      </c>
      <c r="D15" s="22">
        <v>1.958374525450507</v>
      </c>
      <c r="E15" s="22">
        <v>1.723129491180043</v>
      </c>
      <c r="F15" s="22">
        <v>1.994842522245985</v>
      </c>
      <c r="G15" s="22">
        <v>2.028009018755033</v>
      </c>
      <c r="H15" s="22">
        <v>1.926215231315388</v>
      </c>
      <c r="I15" s="22">
        <v>1.799785360169653</v>
      </c>
      <c r="J15" s="22">
        <v>2.417460759059686</v>
      </c>
      <c r="K15" s="22">
        <v>1.693770971843383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474401.61</v>
      </c>
      <c r="C17" s="25">
        <f aca="true" t="shared" si="2" ref="C17:K17">C18+C19+C20+C21+C22+C23+C24</f>
        <v>374676.11</v>
      </c>
      <c r="D17" s="25">
        <f t="shared" si="2"/>
        <v>1249591.8599999999</v>
      </c>
      <c r="E17" s="25">
        <f t="shared" si="2"/>
        <v>988406.9299999999</v>
      </c>
      <c r="F17" s="25">
        <f t="shared" si="2"/>
        <v>1079016.32</v>
      </c>
      <c r="G17" s="25">
        <f t="shared" si="2"/>
        <v>598767.06</v>
      </c>
      <c r="H17" s="25">
        <f t="shared" si="2"/>
        <v>332996.1499999999</v>
      </c>
      <c r="I17" s="25">
        <f t="shared" si="2"/>
        <v>456498.49</v>
      </c>
      <c r="J17" s="25">
        <f t="shared" si="2"/>
        <v>503898.3900000001</v>
      </c>
      <c r="K17" s="25">
        <f t="shared" si="2"/>
        <v>633887.88</v>
      </c>
      <c r="L17" s="25">
        <f>L18+L19+L20+L21+L22+L23+L24</f>
        <v>6692140.8</v>
      </c>
      <c r="M17"/>
    </row>
    <row r="18" spans="1:13" ht="17.25" customHeight="1">
      <c r="A18" s="26" t="s">
        <v>24</v>
      </c>
      <c r="B18" s="33">
        <f aca="true" t="shared" si="3" ref="B18:K18">ROUND(B13*B7,2)</f>
        <v>266556.94</v>
      </c>
      <c r="C18" s="33">
        <f t="shared" si="3"/>
        <v>186249.49</v>
      </c>
      <c r="D18" s="33">
        <f t="shared" si="3"/>
        <v>623894.82</v>
      </c>
      <c r="E18" s="33">
        <f t="shared" si="3"/>
        <v>563797.61</v>
      </c>
      <c r="F18" s="33">
        <f t="shared" si="3"/>
        <v>527557.37</v>
      </c>
      <c r="G18" s="33">
        <f t="shared" si="3"/>
        <v>286242.15</v>
      </c>
      <c r="H18" s="33">
        <f t="shared" si="3"/>
        <v>168211.71</v>
      </c>
      <c r="I18" s="33">
        <f t="shared" si="3"/>
        <v>250450.49</v>
      </c>
      <c r="J18" s="33">
        <f t="shared" si="3"/>
        <v>203708.13</v>
      </c>
      <c r="K18" s="33">
        <f t="shared" si="3"/>
        <v>365039.5</v>
      </c>
      <c r="L18" s="33">
        <f aca="true" t="shared" si="4" ref="L18:L24">SUM(B18:K18)</f>
        <v>3441708.21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204738.37</v>
      </c>
      <c r="C19" s="33">
        <f t="shared" si="5"/>
        <v>182196.36</v>
      </c>
      <c r="D19" s="33">
        <f t="shared" si="5"/>
        <v>597924.9</v>
      </c>
      <c r="E19" s="33">
        <f t="shared" si="5"/>
        <v>407698.68</v>
      </c>
      <c r="F19" s="33">
        <f t="shared" si="5"/>
        <v>524836.5</v>
      </c>
      <c r="G19" s="33">
        <f t="shared" si="5"/>
        <v>294259.51</v>
      </c>
      <c r="H19" s="33">
        <f t="shared" si="5"/>
        <v>155800.25</v>
      </c>
      <c r="I19" s="33">
        <f t="shared" si="5"/>
        <v>200306.64</v>
      </c>
      <c r="J19" s="33">
        <f t="shared" si="5"/>
        <v>288748.28</v>
      </c>
      <c r="K19" s="33">
        <f t="shared" si="5"/>
        <v>253253.81</v>
      </c>
      <c r="L19" s="33">
        <f t="shared" si="4"/>
        <v>3109763.3000000003</v>
      </c>
      <c r="M19"/>
    </row>
    <row r="20" spans="1:13" ht="17.25" customHeight="1">
      <c r="A20" s="27" t="s">
        <v>26</v>
      </c>
      <c r="B20" s="33">
        <v>1765.07</v>
      </c>
      <c r="C20" s="33">
        <v>4889.03</v>
      </c>
      <c r="D20" s="33">
        <v>25089.68</v>
      </c>
      <c r="E20" s="33">
        <v>19189.46</v>
      </c>
      <c r="F20" s="33">
        <v>25281.22</v>
      </c>
      <c r="G20" s="33">
        <v>18265.4</v>
      </c>
      <c r="H20" s="33">
        <v>10503.97</v>
      </c>
      <c r="I20" s="33">
        <v>4400.13</v>
      </c>
      <c r="J20" s="33">
        <v>8759.52</v>
      </c>
      <c r="K20" s="33">
        <v>12912.11</v>
      </c>
      <c r="L20" s="33">
        <f t="shared" si="4"/>
        <v>131055.59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-632.25</v>
      </c>
      <c r="F23" s="33">
        <v>0</v>
      </c>
      <c r="G23" s="33">
        <v>0</v>
      </c>
      <c r="H23" s="33">
        <v>-234.78</v>
      </c>
      <c r="I23" s="33">
        <v>0</v>
      </c>
      <c r="J23" s="33">
        <v>0</v>
      </c>
      <c r="K23" s="33">
        <v>0</v>
      </c>
      <c r="L23" s="33">
        <f t="shared" si="4"/>
        <v>-867.03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-33279</v>
      </c>
      <c r="C27" s="33">
        <f t="shared" si="6"/>
        <v>-17982.8</v>
      </c>
      <c r="D27" s="33">
        <f t="shared" si="6"/>
        <v>-49469.2</v>
      </c>
      <c r="E27" s="33">
        <f t="shared" si="6"/>
        <v>-44745.75</v>
      </c>
      <c r="F27" s="33">
        <f t="shared" si="6"/>
        <v>-41945.2</v>
      </c>
      <c r="G27" s="33">
        <f t="shared" si="6"/>
        <v>-24723.6</v>
      </c>
      <c r="H27" s="33">
        <f t="shared" si="6"/>
        <v>-19709.16</v>
      </c>
      <c r="I27" s="33">
        <f t="shared" si="6"/>
        <v>-22725.68</v>
      </c>
      <c r="J27" s="33">
        <f t="shared" si="6"/>
        <v>-13059.2</v>
      </c>
      <c r="K27" s="33">
        <f t="shared" si="6"/>
        <v>-32568.8</v>
      </c>
      <c r="L27" s="33">
        <f aca="true" t="shared" si="7" ref="L27:L33">SUM(B27:K27)</f>
        <v>-300208.39</v>
      </c>
      <c r="M27"/>
    </row>
    <row r="28" spans="1:13" ht="18.75" customHeight="1">
      <c r="A28" s="27" t="s">
        <v>30</v>
      </c>
      <c r="B28" s="33">
        <f>B29+B30+B31+B32</f>
        <v>-13283.6</v>
      </c>
      <c r="C28" s="33">
        <f aca="true" t="shared" si="8" ref="C28:K28">C29+C30+C31+C32</f>
        <v>-17982.8</v>
      </c>
      <c r="D28" s="33">
        <f t="shared" si="8"/>
        <v>-49469.2</v>
      </c>
      <c r="E28" s="33">
        <f t="shared" si="8"/>
        <v>-40185.2</v>
      </c>
      <c r="F28" s="33">
        <f t="shared" si="8"/>
        <v>-41945.2</v>
      </c>
      <c r="G28" s="33">
        <f t="shared" si="8"/>
        <v>-24723.6</v>
      </c>
      <c r="H28" s="33">
        <f t="shared" si="8"/>
        <v>-11871.2</v>
      </c>
      <c r="I28" s="33">
        <f t="shared" si="8"/>
        <v>-22725.68</v>
      </c>
      <c r="J28" s="33">
        <f t="shared" si="8"/>
        <v>-13059.2</v>
      </c>
      <c r="K28" s="33">
        <f t="shared" si="8"/>
        <v>-32568.8</v>
      </c>
      <c r="L28" s="33">
        <f t="shared" si="7"/>
        <v>-267814.48000000004</v>
      </c>
      <c r="M28"/>
    </row>
    <row r="29" spans="1:13" s="36" customFormat="1" ht="18.75" customHeight="1">
      <c r="A29" s="34" t="s">
        <v>58</v>
      </c>
      <c r="B29" s="33">
        <f>-ROUND((B9)*$E$3,2)</f>
        <v>-13283.6</v>
      </c>
      <c r="C29" s="33">
        <f aca="true" t="shared" si="9" ref="C29:K29">-ROUND((C9)*$E$3,2)</f>
        <v>-17982.8</v>
      </c>
      <c r="D29" s="33">
        <f t="shared" si="9"/>
        <v>-49469.2</v>
      </c>
      <c r="E29" s="33">
        <f t="shared" si="9"/>
        <v>-40185.2</v>
      </c>
      <c r="F29" s="33">
        <f t="shared" si="9"/>
        <v>-41945.2</v>
      </c>
      <c r="G29" s="33">
        <f t="shared" si="9"/>
        <v>-24723.6</v>
      </c>
      <c r="H29" s="33">
        <f t="shared" si="9"/>
        <v>-11871.2</v>
      </c>
      <c r="I29" s="33">
        <f t="shared" si="9"/>
        <v>-15791.6</v>
      </c>
      <c r="J29" s="33">
        <f t="shared" si="9"/>
        <v>-13059.2</v>
      </c>
      <c r="K29" s="33">
        <f t="shared" si="9"/>
        <v>-32568.8</v>
      </c>
      <c r="L29" s="33">
        <f t="shared" si="7"/>
        <v>-260880.40000000002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-28.16</v>
      </c>
      <c r="J31" s="17">
        <v>0</v>
      </c>
      <c r="K31" s="17">
        <v>0</v>
      </c>
      <c r="L31" s="33">
        <f t="shared" si="7"/>
        <v>-28.16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-6905.92</v>
      </c>
      <c r="J32" s="17">
        <v>0</v>
      </c>
      <c r="K32" s="17">
        <v>0</v>
      </c>
      <c r="L32" s="33">
        <f t="shared" si="7"/>
        <v>-6905.92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441122.61</v>
      </c>
      <c r="C48" s="41">
        <f aca="true" t="shared" si="12" ref="C48:K48">IF(C17+C27+C40+C49&lt;0,0,C17+C27+C49)</f>
        <v>356693.31</v>
      </c>
      <c r="D48" s="41">
        <f t="shared" si="12"/>
        <v>1200122.66</v>
      </c>
      <c r="E48" s="41">
        <f t="shared" si="12"/>
        <v>943661.1799999999</v>
      </c>
      <c r="F48" s="41">
        <f t="shared" si="12"/>
        <v>1037071.1200000001</v>
      </c>
      <c r="G48" s="41">
        <f t="shared" si="12"/>
        <v>574043.4600000001</v>
      </c>
      <c r="H48" s="41">
        <f t="shared" si="12"/>
        <v>313286.98999999993</v>
      </c>
      <c r="I48" s="41">
        <f t="shared" si="12"/>
        <v>433772.81</v>
      </c>
      <c r="J48" s="41">
        <f t="shared" si="12"/>
        <v>490839.19000000006</v>
      </c>
      <c r="K48" s="41">
        <f t="shared" si="12"/>
        <v>601319.08</v>
      </c>
      <c r="L48" s="42">
        <f>SUM(B48:K48)</f>
        <v>6391932.41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441122.61</v>
      </c>
      <c r="C54" s="41">
        <f aca="true" t="shared" si="14" ref="C54:J54">SUM(C55:C66)</f>
        <v>356693.31</v>
      </c>
      <c r="D54" s="41">
        <f t="shared" si="14"/>
        <v>1200122.66</v>
      </c>
      <c r="E54" s="41">
        <f t="shared" si="14"/>
        <v>943661.17</v>
      </c>
      <c r="F54" s="41">
        <f t="shared" si="14"/>
        <v>1037071.12</v>
      </c>
      <c r="G54" s="41">
        <f t="shared" si="14"/>
        <v>574043.46</v>
      </c>
      <c r="H54" s="41">
        <f t="shared" si="14"/>
        <v>313286.99</v>
      </c>
      <c r="I54" s="41">
        <f>SUM(I55:I69)</f>
        <v>411977.13</v>
      </c>
      <c r="J54" s="41">
        <f t="shared" si="14"/>
        <v>355615.71</v>
      </c>
      <c r="K54" s="41">
        <f>SUM(K55:K68)</f>
        <v>800892.04</v>
      </c>
      <c r="L54" s="46">
        <f>SUM(B54:K54)</f>
        <v>6434486.2</v>
      </c>
      <c r="M54" s="40"/>
    </row>
    <row r="55" spans="1:13" ht="18.75" customHeight="1">
      <c r="A55" s="47" t="s">
        <v>51</v>
      </c>
      <c r="B55" s="48">
        <v>441122.61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441122.61</v>
      </c>
      <c r="M55" s="40"/>
    </row>
    <row r="56" spans="1:12" ht="18.75" customHeight="1">
      <c r="A56" s="47" t="s">
        <v>61</v>
      </c>
      <c r="B56" s="17">
        <v>0</v>
      </c>
      <c r="C56" s="48">
        <v>311892.63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311892.63</v>
      </c>
    </row>
    <row r="57" spans="1:12" ht="18.75" customHeight="1">
      <c r="A57" s="47" t="s">
        <v>62</v>
      </c>
      <c r="B57" s="17">
        <v>0</v>
      </c>
      <c r="C57" s="48">
        <v>44800.68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44800.68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1200122.66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1200122.66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943661.17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943661.17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1037071.12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1037071.12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574043.46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574043.46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313286.99</v>
      </c>
      <c r="I62" s="17">
        <v>0</v>
      </c>
      <c r="J62" s="17">
        <v>0</v>
      </c>
      <c r="K62" s="17">
        <v>0</v>
      </c>
      <c r="L62" s="46">
        <f t="shared" si="15"/>
        <v>313286.99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355615.71</v>
      </c>
      <c r="K65" s="49">
        <v>320333.75</v>
      </c>
      <c r="L65" s="46">
        <f t="shared" si="15"/>
        <v>675949.46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253168.36</v>
      </c>
      <c r="L66" s="46">
        <f t="shared" si="15"/>
        <v>253168.36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227389.93</v>
      </c>
      <c r="L67" s="46">
        <f>SUM(B67:K67)</f>
        <v>227389.93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411977.13</v>
      </c>
      <c r="J69" s="53">
        <v>0</v>
      </c>
      <c r="K69" s="53">
        <v>0</v>
      </c>
      <c r="L69" s="51">
        <f>SUM(B69:K69)</f>
        <v>411977.13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6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2021-03-19T18:24:32Z</dcterms:modified>
  <cp:category/>
  <cp:version/>
  <cp:contentType/>
  <cp:contentStatus/>
</cp:coreProperties>
</file>