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<sst xmlns="http://schemas.openxmlformats.org/spreadsheetml/2006/main" count="80" uniqueCount="79">
  <si>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</si>
  <si>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</si>
  <si>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</si>
  <si>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</si>
  <si>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</si>
  <si>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</si>
  <si>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</si>
  <si>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</si>
  <si>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</si>
  <si>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</si>
  <si>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</si>
  <si>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</si>
  <si>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</si>
  <si>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</si>
  <si>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</si>
  <si>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</si>
  <si>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</si>
  <si>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</si>
  <si>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</si>
  <si>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</si>
  <si>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</si>
  <si>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</si>
  <si>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</si>
  <si>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</si>
  <si>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</si>
  <si>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</si>
  <si>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</si>
  <si>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</si>
  <si>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</si>
  <si>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</si>
  <si>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</si>
  <si>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</si>
  <si>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</si>
  <si>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</si>
  <si>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</si>
  <si>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</si>
  <si>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</si>
  <si>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</si>
  <si>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</si>
  <si>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</si>
  <si>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</si>
  <si>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</si>
  <si>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</si>
  <si>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</si>
  <si>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</si>
  <si>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</si>
  <si>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</si>
  <si>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</si>
  <si>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</si>
  <si>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</si>
  <si>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</si>
  <si>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</si>
  <si>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</si>
  <si>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</si>
  <si>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</si>
  <si>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</si>
  <si>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</si>
  <si>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</si>
  <si>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</si>
  <si>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</si>
  <si>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</si>
  <si>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</si>
  <si>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</si>
  <si>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</si>
  <si>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</si>
  <si>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</si>
  <si>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</si>
  <si>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</si>
  <si>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</si>
  <si>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</si>
  <si>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</si>
  <si>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</si>
  <si>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</si>
  <si>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</si>
  <si>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</si>
  <si>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12/03/21 - VENCIMENTO 19/03/21</t>
  </si>
  <si>
    <t>7.15. Consórcio KBPX</t>
  </si>
  <si>
    <t>5.3. Revisão de Remuneração pelo Transporte Coletivo ¹</t>
  </si>
  <si>
    <t>¹ Energia para tração dez/20 e jan/21.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</si>
</sst>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52199</v>
      </c>
      <c r="C7" s="10">
        <f>C8+C11</f>
        <v>68306</v>
      </c>
      <c r="D7" s="10">
        <f aca="true" t="shared" si="0" ref="D7:K7">D8+D11</f>
        <v>195199</v>
      </c>
      <c r="E7" s="10">
        <f t="shared" si="0"/>
        <v>173815</v>
      </c>
      <c r="F7" s="10">
        <f t="shared" si="0"/>
        <v>178865</v>
      </c>
      <c r="G7" s="10">
        <f t="shared" si="0"/>
        <v>90067</v>
      </c>
      <c r="H7" s="10">
        <f t="shared" si="0"/>
        <v>48063</v>
      </c>
      <c r="I7" s="10">
        <f t="shared" si="0"/>
        <v>84552</v>
      </c>
      <c r="J7" s="10">
        <f t="shared" si="0"/>
        <v>64158</v>
      </c>
      <c r="K7" s="10">
        <f t="shared" si="0"/>
        <v>141666</v>
      </c>
      <c r="L7" s="10">
        <f>SUM(B7:K7)</f>
        <v>1096890</v>
      </c>
      <c r="M7" s="11"/>
    </row>
    <row r="8" spans="1:13" ht="17.25" customHeight="1">
      <c r="A8" s="12" t="s">
        <v>18</v>
      </c>
      <c r="B8" s="13">
        <f>B9+B10</f>
        <v>3407</v>
      </c>
      <c r="C8" s="13">
        <f aca="true" t="shared" si="1" ref="C8:K8">C9+C10</f>
        <v>4677</v>
      </c>
      <c r="D8" s="13">
        <f t="shared" si="1"/>
        <v>13083</v>
      </c>
      <c r="E8" s="13">
        <f t="shared" si="1"/>
        <v>10501</v>
      </c>
      <c r="F8" s="13">
        <f t="shared" si="1"/>
        <v>10563</v>
      </c>
      <c r="G8" s="13">
        <f t="shared" si="1"/>
        <v>6314</v>
      </c>
      <c r="H8" s="13">
        <f t="shared" si="1"/>
        <v>3046</v>
      </c>
      <c r="I8" s="13">
        <f t="shared" si="1"/>
        <v>4016</v>
      </c>
      <c r="J8" s="13">
        <f t="shared" si="1"/>
        <v>3518</v>
      </c>
      <c r="K8" s="13">
        <f t="shared" si="1"/>
        <v>8504</v>
      </c>
      <c r="L8" s="13">
        <f>SUM(B8:K8)</f>
        <v>67629</v>
      </c>
      <c r="M8"/>
    </row>
    <row r="9" spans="1:13" ht="17.25" customHeight="1">
      <c r="A9" s="14" t="s">
        <v>19</v>
      </c>
      <c r="B9" s="15">
        <v>3405</v>
      </c>
      <c r="C9" s="15">
        <v>4677</v>
      </c>
      <c r="D9" s="15">
        <v>13083</v>
      </c>
      <c r="E9" s="15">
        <v>10501</v>
      </c>
      <c r="F9" s="15">
        <v>10563</v>
      </c>
      <c r="G9" s="15">
        <v>6314</v>
      </c>
      <c r="H9" s="15">
        <v>3045</v>
      </c>
      <c r="I9" s="15">
        <v>4016</v>
      </c>
      <c r="J9" s="15">
        <v>3518</v>
      </c>
      <c r="K9" s="15">
        <v>8504</v>
      </c>
      <c r="L9" s="13">
        <f>SUM(B9:K9)</f>
        <v>67626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48792</v>
      </c>
      <c r="C11" s="15">
        <v>63629</v>
      </c>
      <c r="D11" s="15">
        <v>182116</v>
      </c>
      <c r="E11" s="15">
        <v>163314</v>
      </c>
      <c r="F11" s="15">
        <v>168302</v>
      </c>
      <c r="G11" s="15">
        <v>83753</v>
      </c>
      <c r="H11" s="15">
        <v>45017</v>
      </c>
      <c r="I11" s="15">
        <v>80536</v>
      </c>
      <c r="J11" s="15">
        <v>60640</v>
      </c>
      <c r="K11" s="15">
        <v>133162</v>
      </c>
      <c r="L11" s="13">
        <f>SUM(B11:K11)</f>
        <v>1029261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1.567488393535405</v>
      </c>
      <c r="C15" s="22">
        <v>1.791824715851714</v>
      </c>
      <c r="D15" s="22">
        <v>1.74540657432743</v>
      </c>
      <c r="E15" s="22">
        <v>1.550739698834105</v>
      </c>
      <c r="F15" s="22">
        <v>1.829993937681982</v>
      </c>
      <c r="G15" s="22">
        <v>1.826022411449565</v>
      </c>
      <c r="H15" s="22">
        <v>1.743928321672139</v>
      </c>
      <c r="I15" s="22">
        <v>1.641197695977946</v>
      </c>
      <c r="J15" s="22">
        <v>2.199106323538078</v>
      </c>
      <c r="K15" s="22">
        <v>1.539485470932277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478256.38</v>
      </c>
      <c r="C17" s="25">
        <f aca="true" t="shared" si="2" ref="C17:K17">C18+C19+C20+C21+C22+C23+C24</f>
        <v>380828.57</v>
      </c>
      <c r="D17" s="25">
        <f t="shared" si="2"/>
        <v>1269608.68</v>
      </c>
      <c r="E17" s="25">
        <f t="shared" si="2"/>
        <v>1010430.3699999999</v>
      </c>
      <c r="F17" s="25">
        <f t="shared" si="2"/>
        <v>1095331.5599999998</v>
      </c>
      <c r="G17" s="25">
        <f t="shared" si="2"/>
        <v>607022.58</v>
      </c>
      <c r="H17" s="25">
        <f t="shared" si="2"/>
        <v>340236.26</v>
      </c>
      <c r="I17" s="25">
        <f t="shared" si="2"/>
        <v>461390.76</v>
      </c>
      <c r="J17" s="25">
        <f t="shared" si="2"/>
        <v>509959.39</v>
      </c>
      <c r="K17" s="25">
        <f t="shared" si="2"/>
        <v>644632.6599999999</v>
      </c>
      <c r="L17" s="25">
        <f>L18+L19+L20+L21+L22+L23+L24</f>
        <v>6797697.21</v>
      </c>
      <c r="M17"/>
    </row>
    <row r="18" spans="1:13" ht="17.25" customHeight="1">
      <c r="A18" s="26" t="s">
        <v>24</v>
      </c>
      <c r="B18" s="33">
        <f aca="true" t="shared" si="3" ref="B18:K18">ROUND(B13*B7,2)</f>
        <v>303177.01</v>
      </c>
      <c r="C18" s="33">
        <f t="shared" si="3"/>
        <v>209105.16</v>
      </c>
      <c r="D18" s="33">
        <f t="shared" si="3"/>
        <v>711656.51</v>
      </c>
      <c r="E18" s="33">
        <f t="shared" si="3"/>
        <v>640855.91</v>
      </c>
      <c r="F18" s="33">
        <f t="shared" si="3"/>
        <v>583779.59</v>
      </c>
      <c r="G18" s="33">
        <f t="shared" si="3"/>
        <v>323025.3</v>
      </c>
      <c r="H18" s="33">
        <f t="shared" si="3"/>
        <v>189925.75</v>
      </c>
      <c r="I18" s="33">
        <f t="shared" si="3"/>
        <v>277508.12</v>
      </c>
      <c r="J18" s="33">
        <f t="shared" si="3"/>
        <v>226727.96</v>
      </c>
      <c r="K18" s="33">
        <f t="shared" si="3"/>
        <v>408748.91</v>
      </c>
      <c r="L18" s="33">
        <f aca="true" t="shared" si="4" ref="L18:L24">SUM(B18:K18)</f>
        <v>3874510.22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172049.43</v>
      </c>
      <c r="C19" s="33">
        <f t="shared" si="5"/>
        <v>165574.63</v>
      </c>
      <c r="D19" s="33">
        <f t="shared" si="5"/>
        <v>530473.44</v>
      </c>
      <c r="E19" s="33">
        <f t="shared" si="5"/>
        <v>352944.79</v>
      </c>
      <c r="F19" s="33">
        <f t="shared" si="5"/>
        <v>484533.52</v>
      </c>
      <c r="G19" s="33">
        <f t="shared" si="5"/>
        <v>266826.14</v>
      </c>
      <c r="H19" s="33">
        <f t="shared" si="5"/>
        <v>141291.14</v>
      </c>
      <c r="I19" s="33">
        <f t="shared" si="5"/>
        <v>177937.57</v>
      </c>
      <c r="J19" s="33">
        <f t="shared" si="5"/>
        <v>271870.93</v>
      </c>
      <c r="K19" s="33">
        <f t="shared" si="5"/>
        <v>220514.1</v>
      </c>
      <c r="L19" s="33">
        <f t="shared" si="4"/>
        <v>2784015.6900000004</v>
      </c>
      <c r="M19"/>
    </row>
    <row r="20" spans="1:13" ht="17.25" customHeight="1">
      <c r="A20" s="27" t="s">
        <v>26</v>
      </c>
      <c r="B20" s="33">
        <v>1805.81</v>
      </c>
      <c r="C20" s="33">
        <v>4807.55</v>
      </c>
      <c r="D20" s="33">
        <v>24796.27</v>
      </c>
      <c r="E20" s="33">
        <v>18782.04</v>
      </c>
      <c r="F20" s="33">
        <v>25677.22</v>
      </c>
      <c r="G20" s="33">
        <v>17171.14</v>
      </c>
      <c r="H20" s="33">
        <v>10304.37</v>
      </c>
      <c r="I20" s="33">
        <v>4603.84</v>
      </c>
      <c r="J20" s="33">
        <v>8678.04</v>
      </c>
      <c r="K20" s="33">
        <v>12687.19</v>
      </c>
      <c r="L20" s="33">
        <f t="shared" si="4"/>
        <v>129313.47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-2626.23</v>
      </c>
      <c r="I22" s="33">
        <v>0</v>
      </c>
      <c r="J22" s="30">
        <v>0</v>
      </c>
      <c r="K22" s="30">
        <v>0</v>
      </c>
      <c r="L22" s="33">
        <f t="shared" si="4"/>
        <v>-6955.26</v>
      </c>
      <c r="M22"/>
    </row>
    <row r="23" spans="1:13" ht="17.25" customHeight="1">
      <c r="A23" s="27" t="s">
        <v>72</v>
      </c>
      <c r="B23" s="33">
        <v>-117.1</v>
      </c>
      <c r="C23" s="33">
        <v>0</v>
      </c>
      <c r="D23" s="33">
        <v>0</v>
      </c>
      <c r="E23" s="33">
        <v>-505.8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-622.9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-455662.66000000003</v>
      </c>
      <c r="C27" s="33">
        <f t="shared" si="6"/>
        <v>-20578.8</v>
      </c>
      <c r="D27" s="33">
        <f t="shared" si="6"/>
        <v>-57565.2</v>
      </c>
      <c r="E27" s="33">
        <f t="shared" si="6"/>
        <v>-50764.950000000004</v>
      </c>
      <c r="F27" s="33">
        <f t="shared" si="6"/>
        <v>-46477.2</v>
      </c>
      <c r="G27" s="33">
        <f t="shared" si="6"/>
        <v>-27781.6</v>
      </c>
      <c r="H27" s="33">
        <f t="shared" si="6"/>
        <v>-21235.96</v>
      </c>
      <c r="I27" s="33">
        <f t="shared" si="6"/>
        <v>-24966.140000000003</v>
      </c>
      <c r="J27" s="33">
        <f t="shared" si="6"/>
        <v>-15479.2</v>
      </c>
      <c r="K27" s="33">
        <f t="shared" si="6"/>
        <v>-37417.6</v>
      </c>
      <c r="L27" s="33">
        <f aca="true" t="shared" si="7" ref="L27:L33">SUM(B27:K27)</f>
        <v>-757929.3099999998</v>
      </c>
      <c r="M27"/>
    </row>
    <row r="28" spans="1:13" ht="18.75" customHeight="1">
      <c r="A28" s="27" t="s">
        <v>30</v>
      </c>
      <c r="B28" s="33">
        <f>B29+B30+B31+B32</f>
        <v>-14982</v>
      </c>
      <c r="C28" s="33">
        <f aca="true" t="shared" si="8" ref="C28:K28">C29+C30+C31+C32</f>
        <v>-20578.8</v>
      </c>
      <c r="D28" s="33">
        <f t="shared" si="8"/>
        <v>-57565.2</v>
      </c>
      <c r="E28" s="33">
        <f t="shared" si="8"/>
        <v>-46204.4</v>
      </c>
      <c r="F28" s="33">
        <f t="shared" si="8"/>
        <v>-46477.2</v>
      </c>
      <c r="G28" s="33">
        <f t="shared" si="8"/>
        <v>-27781.6</v>
      </c>
      <c r="H28" s="33">
        <f t="shared" si="8"/>
        <v>-13398</v>
      </c>
      <c r="I28" s="33">
        <f t="shared" si="8"/>
        <v>-24966.140000000003</v>
      </c>
      <c r="J28" s="33">
        <f t="shared" si="8"/>
        <v>-15479.2</v>
      </c>
      <c r="K28" s="33">
        <f t="shared" si="8"/>
        <v>-37417.6</v>
      </c>
      <c r="L28" s="33">
        <f t="shared" si="7"/>
        <v>-304850.13999999996</v>
      </c>
      <c r="M28"/>
    </row>
    <row r="29" spans="1:13" s="36" customFormat="1" ht="18.75" customHeight="1">
      <c r="A29" s="34" t="s">
        <v>57</v>
      </c>
      <c r="B29" s="33">
        <f>-ROUND((B9)*$E$3,2)</f>
        <v>-14982</v>
      </c>
      <c r="C29" s="33">
        <f aca="true" t="shared" si="9" ref="C29:K29">-ROUND((C9)*$E$3,2)</f>
        <v>-20578.8</v>
      </c>
      <c r="D29" s="33">
        <f t="shared" si="9"/>
        <v>-57565.2</v>
      </c>
      <c r="E29" s="33">
        <f t="shared" si="9"/>
        <v>-46204.4</v>
      </c>
      <c r="F29" s="33">
        <f t="shared" si="9"/>
        <v>-46477.2</v>
      </c>
      <c r="G29" s="33">
        <f t="shared" si="9"/>
        <v>-27781.6</v>
      </c>
      <c r="H29" s="33">
        <f t="shared" si="9"/>
        <v>-13398</v>
      </c>
      <c r="I29" s="33">
        <f t="shared" si="9"/>
        <v>-17670.4</v>
      </c>
      <c r="J29" s="33">
        <f t="shared" si="9"/>
        <v>-15479.2</v>
      </c>
      <c r="K29" s="33">
        <f t="shared" si="9"/>
        <v>-37417.6</v>
      </c>
      <c r="L29" s="33">
        <f t="shared" si="7"/>
        <v>-297554.39999999997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-61.95</v>
      </c>
      <c r="J31" s="17">
        <v>0</v>
      </c>
      <c r="K31" s="17">
        <v>0</v>
      </c>
      <c r="L31" s="33">
        <f t="shared" si="7"/>
        <v>-61.95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-7233.79</v>
      </c>
      <c r="J32" s="17">
        <v>0</v>
      </c>
      <c r="K32" s="17">
        <v>0</v>
      </c>
      <c r="L32" s="33">
        <f t="shared" si="7"/>
        <v>-7233.79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-420685.26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3">
        <f t="shared" si="11"/>
        <v>-420685.26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22593.719999999972</v>
      </c>
      <c r="C48" s="41">
        <f aca="true" t="shared" si="12" ref="C48:K48">IF(C17+C27+C40+C49&lt;0,0,C17+C27+C49)</f>
        <v>360249.77</v>
      </c>
      <c r="D48" s="41">
        <f t="shared" si="12"/>
        <v>1212043.48</v>
      </c>
      <c r="E48" s="41">
        <f t="shared" si="12"/>
        <v>959665.4199999999</v>
      </c>
      <c r="F48" s="41">
        <f t="shared" si="12"/>
        <v>1048854.3599999999</v>
      </c>
      <c r="G48" s="41">
        <f t="shared" si="12"/>
        <v>579240.98</v>
      </c>
      <c r="H48" s="41">
        <f t="shared" si="12"/>
        <v>319000.3</v>
      </c>
      <c r="I48" s="41">
        <f t="shared" si="12"/>
        <v>436424.62</v>
      </c>
      <c r="J48" s="41">
        <f t="shared" si="12"/>
        <v>494480.19</v>
      </c>
      <c r="K48" s="41">
        <f t="shared" si="12"/>
        <v>607215.0599999999</v>
      </c>
      <c r="L48" s="42">
        <f>SUM(B48:K48)</f>
        <v>6039767.899999999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22593.73</v>
      </c>
      <c r="C54" s="41">
        <f aca="true" t="shared" si="14" ref="C54:J54">SUM(C55:C66)</f>
        <v>360249.77</v>
      </c>
      <c r="D54" s="41">
        <f t="shared" si="14"/>
        <v>1212043.49</v>
      </c>
      <c r="E54" s="41">
        <f t="shared" si="14"/>
        <v>959665.42</v>
      </c>
      <c r="F54" s="41">
        <f t="shared" si="14"/>
        <v>1048854.36</v>
      </c>
      <c r="G54" s="41">
        <f t="shared" si="14"/>
        <v>579240.97</v>
      </c>
      <c r="H54" s="41">
        <f t="shared" si="14"/>
        <v>319000.31</v>
      </c>
      <c r="I54" s="41">
        <f>SUM(I55:I69)</f>
        <v>436424.62</v>
      </c>
      <c r="J54" s="41">
        <f t="shared" si="14"/>
        <v>494480.19</v>
      </c>
      <c r="K54" s="41">
        <f>SUM(K55:K68)</f>
        <v>607215.06</v>
      </c>
      <c r="L54" s="46">
        <f>SUM(B54:K54)</f>
        <v>6039767.92</v>
      </c>
      <c r="M54" s="40"/>
    </row>
    <row r="55" spans="1:13" ht="18.75" customHeight="1">
      <c r="A55" s="47" t="s">
        <v>50</v>
      </c>
      <c r="B55" s="48">
        <v>22593.73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22593.73</v>
      </c>
      <c r="M55" s="40"/>
    </row>
    <row r="56" spans="1:12" ht="18.75" customHeight="1">
      <c r="A56" s="47" t="s">
        <v>60</v>
      </c>
      <c r="B56" s="17">
        <v>0</v>
      </c>
      <c r="C56" s="48">
        <v>314966.37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314966.37</v>
      </c>
    </row>
    <row r="57" spans="1:12" ht="18.75" customHeight="1">
      <c r="A57" s="47" t="s">
        <v>61</v>
      </c>
      <c r="B57" s="17">
        <v>0</v>
      </c>
      <c r="C57" s="48">
        <v>45283.4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45283.4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1212043.49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1212043.49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959665.42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959665.42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1048854.36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1048854.36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579240.97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579240.97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319000.31</v>
      </c>
      <c r="I62" s="17">
        <v>0</v>
      </c>
      <c r="J62" s="17">
        <v>0</v>
      </c>
      <c r="K62" s="17">
        <v>0</v>
      </c>
      <c r="L62" s="46">
        <f t="shared" si="15"/>
        <v>319000.31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9">
        <v>494480.19</v>
      </c>
      <c r="K64" s="17">
        <v>0</v>
      </c>
      <c r="L64" s="46">
        <f t="shared" si="15"/>
        <v>494480.19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341558.47</v>
      </c>
      <c r="L65" s="46">
        <f t="shared" si="15"/>
        <v>341558.47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265656.59</v>
      </c>
      <c r="L66" s="46">
        <f t="shared" si="15"/>
        <v>265656.59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436424.62</v>
      </c>
      <c r="J69" s="53">
        <v>0</v>
      </c>
      <c r="K69" s="53">
        <v>0</v>
      </c>
      <c r="L69" s="51">
        <f>SUM(B69:K69)</f>
        <v>436424.62</v>
      </c>
    </row>
    <row r="70" spans="1:12" ht="18" customHeight="1">
      <c r="A70" s="52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2021-03-18T20:32:55Z</dcterms:modified>
  <cp:category/>
  <cp:version/>
  <cp:contentType/>
  <cp:contentStatus/>
</cp:coreProperties>
</file>