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<sst xmlns="http://schemas.openxmlformats.org/spreadsheetml/2006/main" count="79" uniqueCount="78">
  <si>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</si>
  <si>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</si>
  <si>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</si>
  <si>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</si>
  <si>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</si>
  <si>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</si>
  <si>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</si>
  <si>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</si>
  <si>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</si>
  <si>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</si>
  <si>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</si>
  <si>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</si>
  <si>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</si>
  <si>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</si>
  <si>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</si>
  <si>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</si>
  <si>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</si>
  <si>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</si>
  <si>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</si>
  <si>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</si>
  <si>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</si>
  <si>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</si>
  <si>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</si>
  <si>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</si>
  <si>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</si>
  <si>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</si>
  <si>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</si>
  <si>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</si>
  <si>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</si>
  <si>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</si>
  <si>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</si>
  <si>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</si>
  <si>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</si>
  <si>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</si>
  <si>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</si>
  <si>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</si>
  <si>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</si>
  <si>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</si>
  <si>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</si>
  <si>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</si>
  <si>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</si>
  <si>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</si>
  <si>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</si>
  <si>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</si>
  <si>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</si>
  <si>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</si>
  <si>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</si>
  <si>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</si>
  <si>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</si>
  <si>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</si>
  <si>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</si>
  <si>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</si>
  <si>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</si>
  <si>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</si>
  <si>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</si>
  <si>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</si>
  <si>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</si>
  <si>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</si>
  <si>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</si>
  <si>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</si>
  <si>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</si>
  <si>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</si>
  <si>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</si>
  <si>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</si>
  <si>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</si>
  <si>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</si>
  <si>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</si>
  <si>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</si>
  <si>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</si>
  <si>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</si>
  <si>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</si>
  <si>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</si>
  <si>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</si>
  <si>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</si>
  <si>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</si>
  <si>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</si>
  <si>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10/03/21 - VENCIMENTO 17/03/21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</si>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</sst>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53995</v>
      </c>
      <c r="C7" s="10">
        <f>C8+C11</f>
        <v>70744</v>
      </c>
      <c r="D7" s="10">
        <f aca="true" t="shared" si="0" ref="D7:K7">D8+D11</f>
        <v>199992</v>
      </c>
      <c r="E7" s="10">
        <f t="shared" si="0"/>
        <v>178060</v>
      </c>
      <c r="F7" s="10">
        <f t="shared" si="0"/>
        <v>185151</v>
      </c>
      <c r="G7" s="10">
        <f t="shared" si="0"/>
        <v>93274</v>
      </c>
      <c r="H7" s="10">
        <f t="shared" si="0"/>
        <v>49384</v>
      </c>
      <c r="I7" s="10">
        <f t="shared" si="0"/>
        <v>86694</v>
      </c>
      <c r="J7" s="10">
        <f t="shared" si="0"/>
        <v>67713</v>
      </c>
      <c r="K7" s="10">
        <f t="shared" si="0"/>
        <v>144956</v>
      </c>
      <c r="L7" s="10">
        <f>SUM(B7:K7)</f>
        <v>1129963</v>
      </c>
      <c r="M7" s="11"/>
    </row>
    <row r="8" spans="1:13" ht="17.25" customHeight="1">
      <c r="A8" s="12" t="s">
        <v>18</v>
      </c>
      <c r="B8" s="13">
        <f>B9+B10</f>
        <v>3477</v>
      </c>
      <c r="C8" s="13">
        <f aca="true" t="shared" si="1" ref="C8:K8">C9+C10</f>
        <v>4689</v>
      </c>
      <c r="D8" s="13">
        <f t="shared" si="1"/>
        <v>13147</v>
      </c>
      <c r="E8" s="13">
        <f t="shared" si="1"/>
        <v>10432</v>
      </c>
      <c r="F8" s="13">
        <f t="shared" si="1"/>
        <v>10473</v>
      </c>
      <c r="G8" s="13">
        <f t="shared" si="1"/>
        <v>6534</v>
      </c>
      <c r="H8" s="13">
        <f t="shared" si="1"/>
        <v>3124</v>
      </c>
      <c r="I8" s="13">
        <f t="shared" si="1"/>
        <v>4018</v>
      </c>
      <c r="J8" s="13">
        <f t="shared" si="1"/>
        <v>3784</v>
      </c>
      <c r="K8" s="13">
        <f t="shared" si="1"/>
        <v>8168</v>
      </c>
      <c r="L8" s="13">
        <f>SUM(B8:K8)</f>
        <v>67846</v>
      </c>
      <c r="M8"/>
    </row>
    <row r="9" spans="1:13" ht="17.25" customHeight="1">
      <c r="A9" s="14" t="s">
        <v>19</v>
      </c>
      <c r="B9" s="15">
        <v>3477</v>
      </c>
      <c r="C9" s="15">
        <v>4689</v>
      </c>
      <c r="D9" s="15">
        <v>13147</v>
      </c>
      <c r="E9" s="15">
        <v>10432</v>
      </c>
      <c r="F9" s="15">
        <v>10473</v>
      </c>
      <c r="G9" s="15">
        <v>6534</v>
      </c>
      <c r="H9" s="15">
        <v>3123</v>
      </c>
      <c r="I9" s="15">
        <v>4018</v>
      </c>
      <c r="J9" s="15">
        <v>3784</v>
      </c>
      <c r="K9" s="15">
        <v>8168</v>
      </c>
      <c r="L9" s="13">
        <f>SUM(B9:K9)</f>
        <v>67845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50518</v>
      </c>
      <c r="C11" s="15">
        <v>66055</v>
      </c>
      <c r="D11" s="15">
        <v>186845</v>
      </c>
      <c r="E11" s="15">
        <v>167628</v>
      </c>
      <c r="F11" s="15">
        <v>174678</v>
      </c>
      <c r="G11" s="15">
        <v>86740</v>
      </c>
      <c r="H11" s="15">
        <v>46260</v>
      </c>
      <c r="I11" s="15">
        <v>82676</v>
      </c>
      <c r="J11" s="15">
        <v>63929</v>
      </c>
      <c r="K11" s="15">
        <v>136788</v>
      </c>
      <c r="L11" s="13">
        <f>SUM(B11:K11)</f>
        <v>1062117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1.521615136973608</v>
      </c>
      <c r="C15" s="22">
        <v>1.735649286440013</v>
      </c>
      <c r="D15" s="22">
        <v>1.710004922259024</v>
      </c>
      <c r="E15" s="22">
        <v>1.540828790069924</v>
      </c>
      <c r="F15" s="22">
        <v>1.783502174721243</v>
      </c>
      <c r="G15" s="22">
        <v>1.773357091296732</v>
      </c>
      <c r="H15" s="22">
        <v>1.700019434350516</v>
      </c>
      <c r="I15" s="22">
        <v>1.600883259631948</v>
      </c>
      <c r="J15" s="22">
        <v>2.094734182481111</v>
      </c>
      <c r="K15" s="22">
        <v>1.506323501138846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480502.87999999995</v>
      </c>
      <c r="C17" s="25">
        <f aca="true" t="shared" si="2" ref="C17:K17">C18+C19+C20+C21+C22+C23+C24</f>
        <v>382117.42</v>
      </c>
      <c r="D17" s="25">
        <f t="shared" si="2"/>
        <v>1274308.37</v>
      </c>
      <c r="E17" s="25">
        <f t="shared" si="2"/>
        <v>1028700.69</v>
      </c>
      <c r="F17" s="25">
        <f t="shared" si="2"/>
        <v>1104799.38</v>
      </c>
      <c r="G17" s="25">
        <f t="shared" si="2"/>
        <v>611117.4</v>
      </c>
      <c r="H17" s="25">
        <f t="shared" si="2"/>
        <v>340661.16</v>
      </c>
      <c r="I17" s="25">
        <f t="shared" si="2"/>
        <v>461417.05999999994</v>
      </c>
      <c r="J17" s="25">
        <f t="shared" si="2"/>
        <v>512367.01</v>
      </c>
      <c r="K17" s="25">
        <f t="shared" si="2"/>
        <v>645541.35</v>
      </c>
      <c r="L17" s="25">
        <f>L18+L19+L20+L21+L22+L23+L24</f>
        <v>6841532.72</v>
      </c>
      <c r="M17"/>
    </row>
    <row r="18" spans="1:13" ht="17.25" customHeight="1">
      <c r="A18" s="26" t="s">
        <v>24</v>
      </c>
      <c r="B18" s="33">
        <f aca="true" t="shared" si="3" ref="B18:K18">ROUND(B13*B7,2)</f>
        <v>313608.36</v>
      </c>
      <c r="C18" s="33">
        <f t="shared" si="3"/>
        <v>216568.61</v>
      </c>
      <c r="D18" s="33">
        <f t="shared" si="3"/>
        <v>729130.83</v>
      </c>
      <c r="E18" s="33">
        <f t="shared" si="3"/>
        <v>656507.22</v>
      </c>
      <c r="F18" s="33">
        <f t="shared" si="3"/>
        <v>604295.83</v>
      </c>
      <c r="G18" s="33">
        <f t="shared" si="3"/>
        <v>334527.2</v>
      </c>
      <c r="H18" s="33">
        <f t="shared" si="3"/>
        <v>195145.81</v>
      </c>
      <c r="I18" s="33">
        <f t="shared" si="3"/>
        <v>284538.38</v>
      </c>
      <c r="J18" s="33">
        <f t="shared" si="3"/>
        <v>239290.97</v>
      </c>
      <c r="K18" s="33">
        <f t="shared" si="3"/>
        <v>418241.55</v>
      </c>
      <c r="L18" s="33">
        <f aca="true" t="shared" si="4" ref="L18:L24">SUM(B18:K18)</f>
        <v>3991854.76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163582.87</v>
      </c>
      <c r="C19" s="33">
        <f t="shared" si="5"/>
        <v>159318.54</v>
      </c>
      <c r="D19" s="33">
        <f t="shared" si="5"/>
        <v>517686.48</v>
      </c>
      <c r="E19" s="33">
        <f t="shared" si="5"/>
        <v>355058.01</v>
      </c>
      <c r="F19" s="33">
        <f t="shared" si="5"/>
        <v>473467.1</v>
      </c>
      <c r="G19" s="33">
        <f t="shared" si="5"/>
        <v>258708.98</v>
      </c>
      <c r="H19" s="33">
        <f t="shared" si="5"/>
        <v>136605.86</v>
      </c>
      <c r="I19" s="33">
        <f t="shared" si="5"/>
        <v>170974.35</v>
      </c>
      <c r="J19" s="33">
        <f t="shared" si="5"/>
        <v>261960</v>
      </c>
      <c r="K19" s="33">
        <f t="shared" si="5"/>
        <v>211765.53</v>
      </c>
      <c r="L19" s="33">
        <f t="shared" si="4"/>
        <v>2709127.7199999997</v>
      </c>
      <c r="M19"/>
    </row>
    <row r="20" spans="1:13" ht="17.25" customHeight="1">
      <c r="A20" s="27" t="s">
        <v>26</v>
      </c>
      <c r="B20" s="33">
        <v>1970.42</v>
      </c>
      <c r="C20" s="33">
        <v>4889.04</v>
      </c>
      <c r="D20" s="33">
        <v>24808.6</v>
      </c>
      <c r="E20" s="33">
        <v>18782.03</v>
      </c>
      <c r="F20" s="33">
        <v>25695.22</v>
      </c>
      <c r="G20" s="33">
        <v>17881.22</v>
      </c>
      <c r="H20" s="33">
        <v>10194.49</v>
      </c>
      <c r="I20" s="33">
        <v>4563.1</v>
      </c>
      <c r="J20" s="33">
        <v>8433.58</v>
      </c>
      <c r="K20" s="33">
        <v>12851.81</v>
      </c>
      <c r="L20" s="33">
        <f t="shared" si="4"/>
        <v>130069.51000000001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-2626.23</v>
      </c>
      <c r="I22" s="33">
        <v>0</v>
      </c>
      <c r="J22" s="30">
        <v>0</v>
      </c>
      <c r="K22" s="30">
        <v>0</v>
      </c>
      <c r="L22" s="33">
        <f t="shared" si="4"/>
        <v>-6955.26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-35294.2</v>
      </c>
      <c r="C27" s="33">
        <f t="shared" si="6"/>
        <v>-20631.6</v>
      </c>
      <c r="D27" s="33">
        <f t="shared" si="6"/>
        <v>-57846.8</v>
      </c>
      <c r="E27" s="33">
        <f t="shared" si="6"/>
        <v>-50461.350000000006</v>
      </c>
      <c r="F27" s="33">
        <f t="shared" si="6"/>
        <v>-46081.2</v>
      </c>
      <c r="G27" s="33">
        <f t="shared" si="6"/>
        <v>-28749.6</v>
      </c>
      <c r="H27" s="33">
        <f t="shared" si="6"/>
        <v>-21579.16</v>
      </c>
      <c r="I27" s="33">
        <f t="shared" si="6"/>
        <v>-26237.660000000003</v>
      </c>
      <c r="J27" s="33">
        <f t="shared" si="6"/>
        <v>-16649.6</v>
      </c>
      <c r="K27" s="33">
        <f t="shared" si="6"/>
        <v>-35939.2</v>
      </c>
      <c r="L27" s="33">
        <f aca="true" t="shared" si="7" ref="L27:L33">SUM(B27:K27)</f>
        <v>-339470.37000000005</v>
      </c>
      <c r="M27"/>
    </row>
    <row r="28" spans="1:13" ht="18.75" customHeight="1">
      <c r="A28" s="27" t="s">
        <v>30</v>
      </c>
      <c r="B28" s="33">
        <f>B29+B30+B31+B32</f>
        <v>-15298.8</v>
      </c>
      <c r="C28" s="33">
        <f aca="true" t="shared" si="8" ref="C28:K28">C29+C30+C31+C32</f>
        <v>-20631.6</v>
      </c>
      <c r="D28" s="33">
        <f t="shared" si="8"/>
        <v>-57846.8</v>
      </c>
      <c r="E28" s="33">
        <f t="shared" si="8"/>
        <v>-45900.8</v>
      </c>
      <c r="F28" s="33">
        <f t="shared" si="8"/>
        <v>-46081.2</v>
      </c>
      <c r="G28" s="33">
        <f t="shared" si="8"/>
        <v>-28749.6</v>
      </c>
      <c r="H28" s="33">
        <f t="shared" si="8"/>
        <v>-13741.2</v>
      </c>
      <c r="I28" s="33">
        <f t="shared" si="8"/>
        <v>-26237.660000000003</v>
      </c>
      <c r="J28" s="33">
        <f t="shared" si="8"/>
        <v>-16649.6</v>
      </c>
      <c r="K28" s="33">
        <f t="shared" si="8"/>
        <v>-35939.2</v>
      </c>
      <c r="L28" s="33">
        <f t="shared" si="7"/>
        <v>-307076.46</v>
      </c>
      <c r="M28"/>
    </row>
    <row r="29" spans="1:13" s="36" customFormat="1" ht="18.75" customHeight="1">
      <c r="A29" s="34" t="s">
        <v>58</v>
      </c>
      <c r="B29" s="33">
        <f>-ROUND((B9)*$E$3,2)</f>
        <v>-15298.8</v>
      </c>
      <c r="C29" s="33">
        <f aca="true" t="shared" si="9" ref="C29:K29">-ROUND((C9)*$E$3,2)</f>
        <v>-20631.6</v>
      </c>
      <c r="D29" s="33">
        <f t="shared" si="9"/>
        <v>-57846.8</v>
      </c>
      <c r="E29" s="33">
        <f t="shared" si="9"/>
        <v>-45900.8</v>
      </c>
      <c r="F29" s="33">
        <f t="shared" si="9"/>
        <v>-46081.2</v>
      </c>
      <c r="G29" s="33">
        <f t="shared" si="9"/>
        <v>-28749.6</v>
      </c>
      <c r="H29" s="33">
        <f t="shared" si="9"/>
        <v>-13741.2</v>
      </c>
      <c r="I29" s="33">
        <f t="shared" si="9"/>
        <v>-17679.2</v>
      </c>
      <c r="J29" s="33">
        <f t="shared" si="9"/>
        <v>-16649.6</v>
      </c>
      <c r="K29" s="33">
        <f t="shared" si="9"/>
        <v>-35939.2</v>
      </c>
      <c r="L29" s="33">
        <f t="shared" si="7"/>
        <v>-298518.00000000006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-78.84</v>
      </c>
      <c r="J31" s="17">
        <v>0</v>
      </c>
      <c r="K31" s="17">
        <v>0</v>
      </c>
      <c r="L31" s="33">
        <f t="shared" si="7"/>
        <v>-78.84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-8479.62</v>
      </c>
      <c r="J32" s="17">
        <v>0</v>
      </c>
      <c r="K32" s="17">
        <v>0</v>
      </c>
      <c r="L32" s="33">
        <f t="shared" si="7"/>
        <v>-8479.62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445208.67999999993</v>
      </c>
      <c r="C48" s="41">
        <f aca="true" t="shared" si="12" ref="C48:K48">IF(C17+C27+C40+C49&lt;0,0,C17+C27+C49)</f>
        <v>361485.82</v>
      </c>
      <c r="D48" s="41">
        <f t="shared" si="12"/>
        <v>1216461.57</v>
      </c>
      <c r="E48" s="41">
        <f t="shared" si="12"/>
        <v>978239.34</v>
      </c>
      <c r="F48" s="41">
        <f t="shared" si="12"/>
        <v>1058718.18</v>
      </c>
      <c r="G48" s="41">
        <f t="shared" si="12"/>
        <v>582367.8</v>
      </c>
      <c r="H48" s="41">
        <f t="shared" si="12"/>
        <v>319082</v>
      </c>
      <c r="I48" s="41">
        <f t="shared" si="12"/>
        <v>435179.3999999999</v>
      </c>
      <c r="J48" s="41">
        <f t="shared" si="12"/>
        <v>495717.41000000003</v>
      </c>
      <c r="K48" s="41">
        <f t="shared" si="12"/>
        <v>609602.15</v>
      </c>
      <c r="L48" s="42">
        <f>SUM(B48:K48)</f>
        <v>6502062.35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445208.68</v>
      </c>
      <c r="C54" s="41">
        <f aca="true" t="shared" si="14" ref="C54:J54">SUM(C55:C66)</f>
        <v>361485.82</v>
      </c>
      <c r="D54" s="41">
        <f t="shared" si="14"/>
        <v>1216461.57</v>
      </c>
      <c r="E54" s="41">
        <f t="shared" si="14"/>
        <v>978239.34</v>
      </c>
      <c r="F54" s="41">
        <f t="shared" si="14"/>
        <v>1058718.19</v>
      </c>
      <c r="G54" s="41">
        <f t="shared" si="14"/>
        <v>582367.8</v>
      </c>
      <c r="H54" s="41">
        <f t="shared" si="14"/>
        <v>319082.01</v>
      </c>
      <c r="I54" s="41">
        <f>SUM(I55:I69)</f>
        <v>435179.4</v>
      </c>
      <c r="J54" s="41">
        <f t="shared" si="14"/>
        <v>495717.41000000003</v>
      </c>
      <c r="K54" s="41">
        <f>SUM(K55:K68)</f>
        <v>609602.14</v>
      </c>
      <c r="L54" s="46">
        <f>SUM(B54:K54)</f>
        <v>6502062.36</v>
      </c>
      <c r="M54" s="40"/>
    </row>
    <row r="55" spans="1:13" ht="18.75" customHeight="1">
      <c r="A55" s="47" t="s">
        <v>51</v>
      </c>
      <c r="B55" s="48">
        <v>445208.68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445208.68</v>
      </c>
      <c r="M55" s="40"/>
    </row>
    <row r="56" spans="1:12" ht="18.75" customHeight="1">
      <c r="A56" s="47" t="s">
        <v>61</v>
      </c>
      <c r="B56" s="17">
        <v>0</v>
      </c>
      <c r="C56" s="48">
        <v>316010.9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316010.9</v>
      </c>
    </row>
    <row r="57" spans="1:12" ht="18.75" customHeight="1">
      <c r="A57" s="47" t="s">
        <v>62</v>
      </c>
      <c r="B57" s="17">
        <v>0</v>
      </c>
      <c r="C57" s="48">
        <v>45474.92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45474.92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1216461.57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1216461.57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978239.34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978239.34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1058718.19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1058718.19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582367.8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582367.8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319082.01</v>
      </c>
      <c r="I62" s="17">
        <v>0</v>
      </c>
      <c r="J62" s="17">
        <v>0</v>
      </c>
      <c r="K62" s="17">
        <v>0</v>
      </c>
      <c r="L62" s="46">
        <f t="shared" si="15"/>
        <v>319082.01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f>+J48</f>
        <v>495717.41000000003</v>
      </c>
      <c r="K64" s="17">
        <v>0</v>
      </c>
      <c r="L64" s="46">
        <f t="shared" si="15"/>
        <v>495717.41000000003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343023.12</v>
      </c>
      <c r="L65" s="46">
        <f t="shared" si="15"/>
        <v>343023.12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266579.02</v>
      </c>
      <c r="L66" s="46">
        <f t="shared" si="15"/>
        <v>266579.02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435179.4</v>
      </c>
      <c r="J69" s="53">
        <v>0</v>
      </c>
      <c r="K69" s="53">
        <v>0</v>
      </c>
      <c r="L69" s="51">
        <f>SUM(B69:K69)</f>
        <v>435179.4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2021-03-16T17:40:25Z</dcterms:modified>
  <cp:category/>
  <cp:version/>
  <cp:contentType/>
  <cp:contentStatus/>
</cp:coreProperties>
</file>