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<sst xmlns="http://schemas.openxmlformats.org/spreadsheetml/2006/main" count="80" uniqueCount="79">
  <si>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</si>
  <si>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</si>
  <si>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</si>
  <si>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</si>
  <si>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</si>
  <si>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</si>
  <si>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</si>
  <si>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</si>
  <si>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</si>
  <si>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</si>
  <si>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</si>
  <si>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</si>
  <si>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</si>
  <si>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</si>
  <si>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</si>
  <si>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</si>
  <si>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</si>
  <si>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</si>
  <si>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</si>
  <si>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</si>
  <si>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</si>
  <si>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</si>
  <si>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</si>
  <si>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</si>
  <si>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</si>
  <si>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</si>
  <si>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</si>
  <si>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</si>
  <si>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</si>
  <si>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</si>
  <si>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</si>
  <si>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</si>
  <si>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</si>
  <si>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</si>
  <si>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</si>
  <si>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</si>
  <si>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</si>
  <si>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</si>
  <si>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</si>
  <si>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</si>
  <si>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</si>
  <si>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</si>
  <si>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</si>
  <si>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</si>
  <si>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</si>
  <si>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</si>
  <si>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</si>
  <si>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</si>
  <si>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</si>
  <si>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</si>
  <si>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</si>
  <si>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</si>
  <si>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</si>
  <si>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</si>
  <si>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</si>
  <si>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</si>
  <si>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</si>
  <si>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</si>
  <si>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</si>
  <si>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</si>
  <si>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</si>
  <si>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</si>
  <si>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</si>
  <si>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</si>
  <si>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</si>
  <si>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</si>
  <si>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</si>
  <si>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</si>
  <si>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</si>
  <si>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</si>
  <si>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</si>
  <si>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</si>
  <si>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</si>
  <si>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</si>
  <si>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</si>
  <si>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08/03/21 - VENCIMENTO 15/03/21</t>
  </si>
  <si>
    <t>7.15. Consórcio KBPX</t>
  </si>
  <si>
    <t>5.3. Revisão de Remuneração pelo Transporte Coletivo ¹</t>
  </si>
  <si>
    <t>¹ Passageiros e fator de transição.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</si>
</sst>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52745</v>
      </c>
      <c r="C7" s="10">
        <f>C8+C11</f>
        <v>68809</v>
      </c>
      <c r="D7" s="10">
        <f aca="true" t="shared" si="0" ref="D7:K7">D8+D11</f>
        <v>195122</v>
      </c>
      <c r="E7" s="10">
        <f t="shared" si="0"/>
        <v>174223</v>
      </c>
      <c r="F7" s="10">
        <f t="shared" si="0"/>
        <v>181301</v>
      </c>
      <c r="G7" s="10">
        <f t="shared" si="0"/>
        <v>91400</v>
      </c>
      <c r="H7" s="10">
        <f t="shared" si="0"/>
        <v>48502</v>
      </c>
      <c r="I7" s="10">
        <f t="shared" si="0"/>
        <v>85719</v>
      </c>
      <c r="J7" s="10">
        <f t="shared" si="0"/>
        <v>65001</v>
      </c>
      <c r="K7" s="10">
        <f t="shared" si="0"/>
        <v>142564</v>
      </c>
      <c r="L7" s="10">
        <f>SUM(B7:K7)</f>
        <v>1105386</v>
      </c>
      <c r="M7" s="11"/>
    </row>
    <row r="8" spans="1:13" ht="17.25" customHeight="1">
      <c r="A8" s="12" t="s">
        <v>18</v>
      </c>
      <c r="B8" s="13">
        <f>B9+B10</f>
        <v>3888</v>
      </c>
      <c r="C8" s="13">
        <f aca="true" t="shared" si="1" ref="C8:K8">C9+C10</f>
        <v>5151</v>
      </c>
      <c r="D8" s="13">
        <f t="shared" si="1"/>
        <v>14435</v>
      </c>
      <c r="E8" s="13">
        <f t="shared" si="1"/>
        <v>11725</v>
      </c>
      <c r="F8" s="13">
        <f t="shared" si="1"/>
        <v>11353</v>
      </c>
      <c r="G8" s="13">
        <f t="shared" si="1"/>
        <v>6918</v>
      </c>
      <c r="H8" s="13">
        <f t="shared" si="1"/>
        <v>3407</v>
      </c>
      <c r="I8" s="13">
        <f t="shared" si="1"/>
        <v>4469</v>
      </c>
      <c r="J8" s="13">
        <f t="shared" si="1"/>
        <v>3793</v>
      </c>
      <c r="K8" s="13">
        <f t="shared" si="1"/>
        <v>9208</v>
      </c>
      <c r="L8" s="13">
        <f>SUM(B8:K8)</f>
        <v>74347</v>
      </c>
      <c r="M8"/>
    </row>
    <row r="9" spans="1:13" ht="17.25" customHeight="1">
      <c r="A9" s="14" t="s">
        <v>19</v>
      </c>
      <c r="B9" s="15">
        <v>3883</v>
      </c>
      <c r="C9" s="15">
        <v>5151</v>
      </c>
      <c r="D9" s="15">
        <v>14435</v>
      </c>
      <c r="E9" s="15">
        <v>11725</v>
      </c>
      <c r="F9" s="15">
        <v>11353</v>
      </c>
      <c r="G9" s="15">
        <v>6918</v>
      </c>
      <c r="H9" s="15">
        <v>3405</v>
      </c>
      <c r="I9" s="15">
        <v>4469</v>
      </c>
      <c r="J9" s="15">
        <v>3793</v>
      </c>
      <c r="K9" s="15">
        <v>9208</v>
      </c>
      <c r="L9" s="13">
        <f>SUM(B9:K9)</f>
        <v>74340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48857</v>
      </c>
      <c r="C11" s="15">
        <v>63658</v>
      </c>
      <c r="D11" s="15">
        <v>180687</v>
      </c>
      <c r="E11" s="15">
        <v>162498</v>
      </c>
      <c r="F11" s="15">
        <v>169948</v>
      </c>
      <c r="G11" s="15">
        <v>84482</v>
      </c>
      <c r="H11" s="15">
        <v>45095</v>
      </c>
      <c r="I11" s="15">
        <v>81250</v>
      </c>
      <c r="J11" s="15">
        <v>61208</v>
      </c>
      <c r="K11" s="15">
        <v>133356</v>
      </c>
      <c r="L11" s="13">
        <f>SUM(B11:K11)</f>
        <v>1031039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1.495555895408146</v>
      </c>
      <c r="C15" s="22">
        <v>1.778268675846479</v>
      </c>
      <c r="D15" s="22">
        <v>1.747190444426106</v>
      </c>
      <c r="E15" s="22">
        <v>1.558932457845219</v>
      </c>
      <c r="F15" s="22">
        <v>1.816193171531212</v>
      </c>
      <c r="G15" s="22">
        <v>1.798930051528812</v>
      </c>
      <c r="H15" s="22">
        <v>1.727313495709296</v>
      </c>
      <c r="I15" s="22">
        <v>1.616964076684905</v>
      </c>
      <c r="J15" s="22">
        <v>2.172465680958028</v>
      </c>
      <c r="K15" s="22">
        <v>1.527620929376721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460119.92</v>
      </c>
      <c r="C17" s="25">
        <f aca="true" t="shared" si="2" ref="C17:K17">C18+C19+C20+C21+C22+C23+C24</f>
        <v>380569.2</v>
      </c>
      <c r="D17" s="25">
        <f t="shared" si="2"/>
        <v>1270737.93</v>
      </c>
      <c r="E17" s="25">
        <f t="shared" si="2"/>
        <v>1018396.7399999999</v>
      </c>
      <c r="F17" s="25">
        <f t="shared" si="2"/>
        <v>1101518.8</v>
      </c>
      <c r="G17" s="25">
        <f t="shared" si="2"/>
        <v>607362.34</v>
      </c>
      <c r="H17" s="25">
        <f t="shared" si="2"/>
        <v>340150.4</v>
      </c>
      <c r="I17" s="25">
        <f t="shared" si="2"/>
        <v>460696.07</v>
      </c>
      <c r="J17" s="25">
        <f t="shared" si="2"/>
        <v>510676.33</v>
      </c>
      <c r="K17" s="25">
        <f t="shared" si="2"/>
        <v>643721.57</v>
      </c>
      <c r="L17" s="25">
        <f>L18+L19+L20+L21+L22+L23+L24</f>
        <v>6793949.3</v>
      </c>
      <c r="M17"/>
    </row>
    <row r="18" spans="1:13" ht="17.25" customHeight="1">
      <c r="A18" s="26" t="s">
        <v>24</v>
      </c>
      <c r="B18" s="33">
        <f aca="true" t="shared" si="3" ref="B18:K18">ROUND(B13*B7,2)</f>
        <v>306348.23</v>
      </c>
      <c r="C18" s="33">
        <f t="shared" si="3"/>
        <v>210644.99</v>
      </c>
      <c r="D18" s="33">
        <f t="shared" si="3"/>
        <v>711375.79</v>
      </c>
      <c r="E18" s="33">
        <f t="shared" si="3"/>
        <v>642360.2</v>
      </c>
      <c r="F18" s="33">
        <f t="shared" si="3"/>
        <v>591730.2</v>
      </c>
      <c r="G18" s="33">
        <f t="shared" si="3"/>
        <v>327806.1</v>
      </c>
      <c r="H18" s="33">
        <f t="shared" si="3"/>
        <v>191660.5</v>
      </c>
      <c r="I18" s="33">
        <f t="shared" si="3"/>
        <v>281338.33</v>
      </c>
      <c r="J18" s="33">
        <f t="shared" si="3"/>
        <v>229707.03</v>
      </c>
      <c r="K18" s="33">
        <f t="shared" si="3"/>
        <v>411339.91</v>
      </c>
      <c r="L18" s="33">
        <f aca="true" t="shared" si="4" ref="L18:L24">SUM(B18:K18)</f>
        <v>3904311.2800000003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151812.67</v>
      </c>
      <c r="C19" s="33">
        <f t="shared" si="5"/>
        <v>163938.4</v>
      </c>
      <c r="D19" s="33">
        <f t="shared" si="5"/>
        <v>531533.19</v>
      </c>
      <c r="E19" s="33">
        <f t="shared" si="5"/>
        <v>359035.97</v>
      </c>
      <c r="F19" s="33">
        <f t="shared" si="5"/>
        <v>482966.15</v>
      </c>
      <c r="G19" s="33">
        <f t="shared" si="5"/>
        <v>261894.14</v>
      </c>
      <c r="H19" s="33">
        <f t="shared" si="5"/>
        <v>139397.27</v>
      </c>
      <c r="I19" s="33">
        <f t="shared" si="5"/>
        <v>173575.64</v>
      </c>
      <c r="J19" s="33">
        <f t="shared" si="5"/>
        <v>269323.61</v>
      </c>
      <c r="K19" s="33">
        <f t="shared" si="5"/>
        <v>217031.55</v>
      </c>
      <c r="L19" s="33">
        <f t="shared" si="4"/>
        <v>2750508.59</v>
      </c>
      <c r="M19"/>
    </row>
    <row r="20" spans="1:13" ht="17.25" customHeight="1">
      <c r="A20" s="27" t="s">
        <v>26</v>
      </c>
      <c r="B20" s="33">
        <v>1437.49</v>
      </c>
      <c r="C20" s="33">
        <v>4644.58</v>
      </c>
      <c r="D20" s="33">
        <v>25146.49</v>
      </c>
      <c r="E20" s="33">
        <v>19026.49</v>
      </c>
      <c r="F20" s="33">
        <v>25481.22</v>
      </c>
      <c r="G20" s="33">
        <v>17780.2</v>
      </c>
      <c r="H20" s="33">
        <v>10377.63</v>
      </c>
      <c r="I20" s="33">
        <v>4440.87</v>
      </c>
      <c r="J20" s="33">
        <v>8963.23</v>
      </c>
      <c r="K20" s="33">
        <v>12667.65</v>
      </c>
      <c r="L20" s="33">
        <f t="shared" si="4"/>
        <v>129965.84999999999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72</v>
      </c>
      <c r="B23" s="33">
        <v>-819.7</v>
      </c>
      <c r="C23" s="33">
        <v>0</v>
      </c>
      <c r="D23" s="33">
        <v>0</v>
      </c>
      <c r="E23" s="33">
        <v>-379.35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-1317.15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-37080.600000000006</v>
      </c>
      <c r="C27" s="33">
        <f t="shared" si="6"/>
        <v>-22664.4</v>
      </c>
      <c r="D27" s="33">
        <f t="shared" si="6"/>
        <v>-63514</v>
      </c>
      <c r="E27" s="33">
        <f t="shared" si="6"/>
        <v>-56150.55</v>
      </c>
      <c r="F27" s="33">
        <f t="shared" si="6"/>
        <v>-44375.28</v>
      </c>
      <c r="G27" s="33">
        <f t="shared" si="6"/>
        <v>-30844.8</v>
      </c>
      <c r="H27" s="33">
        <f t="shared" si="6"/>
        <v>-22819.96</v>
      </c>
      <c r="I27" s="33">
        <f t="shared" si="6"/>
        <v>-28109.43</v>
      </c>
      <c r="J27" s="33">
        <f t="shared" si="6"/>
        <v>-16689.2</v>
      </c>
      <c r="K27" s="33">
        <f t="shared" si="6"/>
        <v>-38201.829999999994</v>
      </c>
      <c r="L27" s="33">
        <f aca="true" t="shared" si="7" ref="L27:L33">SUM(B27:K27)</f>
        <v>-360450.05</v>
      </c>
      <c r="M27"/>
    </row>
    <row r="28" spans="1:13" ht="18.75" customHeight="1">
      <c r="A28" s="27" t="s">
        <v>30</v>
      </c>
      <c r="B28" s="33">
        <f>B29+B30+B31+B32</f>
        <v>-17085.2</v>
      </c>
      <c r="C28" s="33">
        <f aca="true" t="shared" si="8" ref="C28:K28">C29+C30+C31+C32</f>
        <v>-22664.4</v>
      </c>
      <c r="D28" s="33">
        <f t="shared" si="8"/>
        <v>-63514</v>
      </c>
      <c r="E28" s="33">
        <f t="shared" si="8"/>
        <v>-51590</v>
      </c>
      <c r="F28" s="33">
        <f t="shared" si="8"/>
        <v>-49953.2</v>
      </c>
      <c r="G28" s="33">
        <f t="shared" si="8"/>
        <v>-30439.2</v>
      </c>
      <c r="H28" s="33">
        <f t="shared" si="8"/>
        <v>-14982</v>
      </c>
      <c r="I28" s="33">
        <f t="shared" si="8"/>
        <v>-28109.43</v>
      </c>
      <c r="J28" s="33">
        <f t="shared" si="8"/>
        <v>-16689.2</v>
      </c>
      <c r="K28" s="33">
        <f t="shared" si="8"/>
        <v>-40515.2</v>
      </c>
      <c r="L28" s="33">
        <f t="shared" si="7"/>
        <v>-335541.83</v>
      </c>
      <c r="M28"/>
    </row>
    <row r="29" spans="1:13" s="36" customFormat="1" ht="18.75" customHeight="1">
      <c r="A29" s="34" t="s">
        <v>57</v>
      </c>
      <c r="B29" s="33">
        <f>-ROUND((B9)*$E$3,2)</f>
        <v>-17085.2</v>
      </c>
      <c r="C29" s="33">
        <f aca="true" t="shared" si="9" ref="C29:K29">-ROUND((C9)*$E$3,2)</f>
        <v>-22664.4</v>
      </c>
      <c r="D29" s="33">
        <f t="shared" si="9"/>
        <v>-63514</v>
      </c>
      <c r="E29" s="33">
        <f t="shared" si="9"/>
        <v>-51590</v>
      </c>
      <c r="F29" s="33">
        <f t="shared" si="9"/>
        <v>-49953.2</v>
      </c>
      <c r="G29" s="33">
        <f t="shared" si="9"/>
        <v>-30439.2</v>
      </c>
      <c r="H29" s="33">
        <f t="shared" si="9"/>
        <v>-14982</v>
      </c>
      <c r="I29" s="33">
        <f t="shared" si="9"/>
        <v>-19663.6</v>
      </c>
      <c r="J29" s="33">
        <f t="shared" si="9"/>
        <v>-16689.2</v>
      </c>
      <c r="K29" s="33">
        <f t="shared" si="9"/>
        <v>-40515.2</v>
      </c>
      <c r="L29" s="33">
        <f t="shared" si="7"/>
        <v>-327096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-168.95</v>
      </c>
      <c r="J31" s="17">
        <v>0</v>
      </c>
      <c r="K31" s="17">
        <v>0</v>
      </c>
      <c r="L31" s="33">
        <f t="shared" si="7"/>
        <v>-168.95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-8276.88</v>
      </c>
      <c r="J32" s="17">
        <v>0</v>
      </c>
      <c r="K32" s="17">
        <v>0</v>
      </c>
      <c r="L32" s="33">
        <f t="shared" si="7"/>
        <v>-8276.88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17">
        <v>0</v>
      </c>
      <c r="C46" s="17">
        <v>0</v>
      </c>
      <c r="D46" s="17">
        <v>0</v>
      </c>
      <c r="E46" s="17">
        <v>0</v>
      </c>
      <c r="F46" s="33">
        <v>5577.92</v>
      </c>
      <c r="G46" s="33">
        <v>-405.6</v>
      </c>
      <c r="H46" s="17">
        <v>0</v>
      </c>
      <c r="I46" s="17">
        <v>0</v>
      </c>
      <c r="J46" s="17">
        <v>0</v>
      </c>
      <c r="K46" s="33">
        <v>2313.37</v>
      </c>
      <c r="L46" s="33">
        <f t="shared" si="11"/>
        <v>7485.69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423039.31999999995</v>
      </c>
      <c r="C48" s="41">
        <f aca="true" t="shared" si="12" ref="C48:K48">IF(C17+C27+C40+C49&lt;0,0,C17+C27+C49)</f>
        <v>357904.8</v>
      </c>
      <c r="D48" s="41">
        <f t="shared" si="12"/>
        <v>1207223.93</v>
      </c>
      <c r="E48" s="41">
        <f t="shared" si="12"/>
        <v>962246.1899999998</v>
      </c>
      <c r="F48" s="41">
        <f t="shared" si="12"/>
        <v>1057143.52</v>
      </c>
      <c r="G48" s="41">
        <f t="shared" si="12"/>
        <v>576517.5399999999</v>
      </c>
      <c r="H48" s="41">
        <f t="shared" si="12"/>
        <v>317330.44</v>
      </c>
      <c r="I48" s="41">
        <f t="shared" si="12"/>
        <v>432586.64</v>
      </c>
      <c r="J48" s="41">
        <f t="shared" si="12"/>
        <v>493987.13</v>
      </c>
      <c r="K48" s="41">
        <f t="shared" si="12"/>
        <v>605519.74</v>
      </c>
      <c r="L48" s="42">
        <f>SUM(B48:K48)</f>
        <v>6433499.25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423039.33</v>
      </c>
      <c r="C54" s="41">
        <f aca="true" t="shared" si="14" ref="C54:J54">SUM(C55:C66)</f>
        <v>357904.8</v>
      </c>
      <c r="D54" s="41">
        <f t="shared" si="14"/>
        <v>1207223.93</v>
      </c>
      <c r="E54" s="41">
        <f t="shared" si="14"/>
        <v>962246.19</v>
      </c>
      <c r="F54" s="41">
        <f t="shared" si="14"/>
        <v>1057143.52</v>
      </c>
      <c r="G54" s="41">
        <f t="shared" si="14"/>
        <v>576517.54</v>
      </c>
      <c r="H54" s="41">
        <f t="shared" si="14"/>
        <v>317330.45</v>
      </c>
      <c r="I54" s="41">
        <f>SUM(I55:I69)</f>
        <v>432586.64</v>
      </c>
      <c r="J54" s="41">
        <f t="shared" si="14"/>
        <v>493987.13</v>
      </c>
      <c r="K54" s="41">
        <f>SUM(K55:K68)</f>
        <v>605519.73</v>
      </c>
      <c r="L54" s="46">
        <f>SUM(B54:K54)</f>
        <v>6433499.26</v>
      </c>
      <c r="M54" s="40"/>
    </row>
    <row r="55" spans="1:13" ht="18.75" customHeight="1">
      <c r="A55" s="47" t="s">
        <v>50</v>
      </c>
      <c r="B55" s="48">
        <v>423039.33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423039.33</v>
      </c>
      <c r="M55" s="40"/>
    </row>
    <row r="56" spans="1:12" ht="18.75" customHeight="1">
      <c r="A56" s="47" t="s">
        <v>60</v>
      </c>
      <c r="B56" s="17">
        <v>0</v>
      </c>
      <c r="C56" s="48">
        <v>312773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312773</v>
      </c>
    </row>
    <row r="57" spans="1:12" ht="18.75" customHeight="1">
      <c r="A57" s="47" t="s">
        <v>61</v>
      </c>
      <c r="B57" s="17">
        <v>0</v>
      </c>
      <c r="C57" s="48">
        <v>45131.8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45131.8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1207223.93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1207223.93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962246.19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962246.19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1057143.52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1057143.52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576517.54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576517.54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317330.45</v>
      </c>
      <c r="I62" s="17">
        <v>0</v>
      </c>
      <c r="J62" s="17">
        <v>0</v>
      </c>
      <c r="K62" s="17">
        <v>0</v>
      </c>
      <c r="L62" s="46">
        <f t="shared" si="15"/>
        <v>317330.45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493987.13</v>
      </c>
      <c r="K64" s="17">
        <v>0</v>
      </c>
      <c r="L64" s="46">
        <f t="shared" si="15"/>
        <v>493987.13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342461.44</v>
      </c>
      <c r="L65" s="46">
        <f t="shared" si="15"/>
        <v>342461.44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263058.29</v>
      </c>
      <c r="L66" s="46">
        <f t="shared" si="15"/>
        <v>263058.29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432586.64</v>
      </c>
      <c r="J69" s="53">
        <v>0</v>
      </c>
      <c r="K69" s="53">
        <v>0</v>
      </c>
      <c r="L69" s="51">
        <f>SUM(B69:K69)</f>
        <v>432586.64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2021-03-12T22:16:31Z</dcterms:modified>
  <cp:category/>
  <cp:version/>
  <cp:contentType/>
  <cp:contentStatus/>
</cp:coreProperties>
</file>