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<sst xmlns="http://schemas.openxmlformats.org/spreadsheetml/2006/main" count="79" uniqueCount="78">
  <si>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</si>
  <si>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</si>
  <si>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</si>
  <si>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</si>
  <si>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</si>
  <si>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</si>
  <si>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</si>
  <si>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</si>
  <si>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</si>
  <si>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</si>
  <si>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</si>
  <si>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</si>
  <si>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</si>
  <si>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</si>
  <si>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</si>
  <si>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</si>
  <si>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</si>
  <si>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</si>
  <si>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</si>
  <si>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</si>
  <si>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</si>
  <si>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</si>
  <si>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</si>
  <si>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</si>
  <si>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</si>
  <si>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</si>
  <si>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</si>
  <si>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</si>
  <si>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</si>
  <si>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</si>
  <si>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</si>
  <si>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</si>
  <si>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</si>
  <si>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</si>
  <si>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</si>
  <si>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</si>
  <si>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</si>
  <si>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</si>
  <si>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</si>
  <si>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</si>
  <si>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</si>
  <si>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</si>
  <si>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</si>
  <si>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</si>
  <si>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</si>
  <si>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</si>
  <si>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</si>
  <si>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</si>
  <si>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</si>
  <si>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</si>
  <si>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</si>
  <si>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</si>
  <si>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</si>
  <si>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</si>
  <si>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</si>
  <si>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</si>
  <si>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</si>
  <si>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</si>
  <si>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</si>
  <si>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</si>
  <si>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</si>
  <si>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</si>
  <si>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</si>
  <si>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</si>
  <si>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</si>
  <si>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</si>
  <si>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</si>
  <si>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</si>
  <si>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</si>
  <si>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</si>
  <si>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</si>
  <si>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</si>
  <si>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</si>
  <si>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</si>
  <si>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</si>
  <si>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</si>
  <si>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07/03/21 - VENCIMENTO 12/03/21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</si>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</sst>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12521</v>
      </c>
      <c r="C7" s="10">
        <f>C8+C11</f>
        <v>18462</v>
      </c>
      <c r="D7" s="10">
        <f aca="true" t="shared" si="0" ref="D7:K7">D8+D11</f>
        <v>49771</v>
      </c>
      <c r="E7" s="10">
        <f t="shared" si="0"/>
        <v>52969</v>
      </c>
      <c r="F7" s="10">
        <f t="shared" si="0"/>
        <v>52935</v>
      </c>
      <c r="G7" s="10">
        <f t="shared" si="0"/>
        <v>21205</v>
      </c>
      <c r="H7" s="10">
        <f t="shared" si="0"/>
        <v>11921</v>
      </c>
      <c r="I7" s="10">
        <f t="shared" si="0"/>
        <v>24199</v>
      </c>
      <c r="J7" s="10">
        <f t="shared" si="0"/>
        <v>12822</v>
      </c>
      <c r="K7" s="10">
        <f t="shared" si="0"/>
        <v>40849</v>
      </c>
      <c r="L7" s="10">
        <f>SUM(B7:K7)</f>
        <v>297654</v>
      </c>
      <c r="M7" s="11"/>
    </row>
    <row r="8" spans="1:13" ht="17.25" customHeight="1">
      <c r="A8" s="12" t="s">
        <v>18</v>
      </c>
      <c r="B8" s="13">
        <f>B9+B10</f>
        <v>1198</v>
      </c>
      <c r="C8" s="13">
        <f aca="true" t="shared" si="1" ref="C8:K8">C9+C10</f>
        <v>1740</v>
      </c>
      <c r="D8" s="13">
        <f t="shared" si="1"/>
        <v>4771</v>
      </c>
      <c r="E8" s="13">
        <f t="shared" si="1"/>
        <v>4866</v>
      </c>
      <c r="F8" s="13">
        <f t="shared" si="1"/>
        <v>4929</v>
      </c>
      <c r="G8" s="13">
        <f t="shared" si="1"/>
        <v>1943</v>
      </c>
      <c r="H8" s="13">
        <f t="shared" si="1"/>
        <v>997</v>
      </c>
      <c r="I8" s="13">
        <f t="shared" si="1"/>
        <v>1503</v>
      </c>
      <c r="J8" s="13">
        <f t="shared" si="1"/>
        <v>664</v>
      </c>
      <c r="K8" s="13">
        <f t="shared" si="1"/>
        <v>2775</v>
      </c>
      <c r="L8" s="13">
        <f>SUM(B8:K8)</f>
        <v>25386</v>
      </c>
      <c r="M8"/>
    </row>
    <row r="9" spans="1:13" ht="17.25" customHeight="1">
      <c r="A9" s="14" t="s">
        <v>19</v>
      </c>
      <c r="B9" s="15">
        <v>1198</v>
      </c>
      <c r="C9" s="15">
        <v>1740</v>
      </c>
      <c r="D9" s="15">
        <v>4771</v>
      </c>
      <c r="E9" s="15">
        <v>4866</v>
      </c>
      <c r="F9" s="15">
        <v>4929</v>
      </c>
      <c r="G9" s="15">
        <v>1943</v>
      </c>
      <c r="H9" s="15">
        <v>995</v>
      </c>
      <c r="I9" s="15">
        <v>1503</v>
      </c>
      <c r="J9" s="15">
        <v>664</v>
      </c>
      <c r="K9" s="15">
        <v>2775</v>
      </c>
      <c r="L9" s="13">
        <f>SUM(B9:K9)</f>
        <v>25384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11323</v>
      </c>
      <c r="C11" s="15">
        <v>16722</v>
      </c>
      <c r="D11" s="15">
        <v>45000</v>
      </c>
      <c r="E11" s="15">
        <v>48103</v>
      </c>
      <c r="F11" s="15">
        <v>48006</v>
      </c>
      <c r="G11" s="15">
        <v>19262</v>
      </c>
      <c r="H11" s="15">
        <v>10924</v>
      </c>
      <c r="I11" s="15">
        <v>22696</v>
      </c>
      <c r="J11" s="15">
        <v>12158</v>
      </c>
      <c r="K11" s="15">
        <v>38074</v>
      </c>
      <c r="L11" s="13">
        <f>SUM(B11:K11)</f>
        <v>272268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1.275646242866964</v>
      </c>
      <c r="C15" s="22">
        <v>1.490275089208376</v>
      </c>
      <c r="D15" s="22">
        <v>1.489823996616223</v>
      </c>
      <c r="E15" s="22">
        <v>1.332911987443062</v>
      </c>
      <c r="F15" s="22">
        <v>1.585589227992514</v>
      </c>
      <c r="G15" s="22">
        <v>1.479473772494873</v>
      </c>
      <c r="H15" s="22">
        <v>1.513411307097267</v>
      </c>
      <c r="I15" s="22">
        <v>1.339914306072865</v>
      </c>
      <c r="J15" s="22">
        <v>1.806858738619015</v>
      </c>
      <c r="K15" s="22">
        <v>1.266556775903946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94436.27</v>
      </c>
      <c r="C17" s="25">
        <f aca="true" t="shared" si="2" ref="C17:K17">C18+C19+C20+C21+C22+C23+C24</f>
        <v>88705.31</v>
      </c>
      <c r="D17" s="25">
        <f t="shared" si="2"/>
        <v>286566.16000000003</v>
      </c>
      <c r="E17" s="25">
        <f t="shared" si="2"/>
        <v>269377.64999999997</v>
      </c>
      <c r="F17" s="25">
        <f t="shared" si="2"/>
        <v>288678.41</v>
      </c>
      <c r="G17" s="25">
        <f t="shared" si="2"/>
        <v>121398.66999999998</v>
      </c>
      <c r="H17" s="25">
        <f t="shared" si="2"/>
        <v>74814.84999999999</v>
      </c>
      <c r="I17" s="25">
        <f t="shared" si="2"/>
        <v>111917.64999999998</v>
      </c>
      <c r="J17" s="25">
        <f t="shared" si="2"/>
        <v>89280.31000000001</v>
      </c>
      <c r="K17" s="25">
        <f t="shared" si="2"/>
        <v>158919.09999999998</v>
      </c>
      <c r="L17" s="25">
        <f>L18+L19+L20+L21+L22+L23+L24</f>
        <v>1584094.38</v>
      </c>
      <c r="M17"/>
    </row>
    <row r="18" spans="1:13" ht="17.25" customHeight="1">
      <c r="A18" s="26" t="s">
        <v>24</v>
      </c>
      <c r="B18" s="33">
        <f aca="true" t="shared" si="3" ref="B18:K18">ROUND(B13*B7,2)</f>
        <v>72723.22</v>
      </c>
      <c r="C18" s="33">
        <f t="shared" si="3"/>
        <v>56517.72</v>
      </c>
      <c r="D18" s="33">
        <f t="shared" si="3"/>
        <v>181455.11</v>
      </c>
      <c r="E18" s="33">
        <f t="shared" si="3"/>
        <v>195296.7</v>
      </c>
      <c r="F18" s="33">
        <f t="shared" si="3"/>
        <v>172769.25</v>
      </c>
      <c r="G18" s="33">
        <f t="shared" si="3"/>
        <v>76051.73</v>
      </c>
      <c r="H18" s="33">
        <f t="shared" si="3"/>
        <v>47107.02</v>
      </c>
      <c r="I18" s="33">
        <f t="shared" si="3"/>
        <v>79423.54</v>
      </c>
      <c r="J18" s="33">
        <f t="shared" si="3"/>
        <v>45311.67</v>
      </c>
      <c r="K18" s="33">
        <f t="shared" si="3"/>
        <v>117861.62</v>
      </c>
      <c r="L18" s="33">
        <f aca="true" t="shared" si="4" ref="L18:L24">SUM(B18:K18)</f>
        <v>1044517.5800000001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20045.88</v>
      </c>
      <c r="C19" s="33">
        <f t="shared" si="5"/>
        <v>27709.23</v>
      </c>
      <c r="D19" s="33">
        <f t="shared" si="5"/>
        <v>88881.07</v>
      </c>
      <c r="E19" s="33">
        <f t="shared" si="5"/>
        <v>65016.61</v>
      </c>
      <c r="F19" s="33">
        <f t="shared" si="5"/>
        <v>101171.81</v>
      </c>
      <c r="G19" s="33">
        <f t="shared" si="5"/>
        <v>36464.81</v>
      </c>
      <c r="H19" s="33">
        <f t="shared" si="5"/>
        <v>24185.28</v>
      </c>
      <c r="I19" s="33">
        <f t="shared" si="5"/>
        <v>26997.2</v>
      </c>
      <c r="J19" s="33">
        <f t="shared" si="5"/>
        <v>36560.12</v>
      </c>
      <c r="K19" s="33">
        <f t="shared" si="5"/>
        <v>31416.81</v>
      </c>
      <c r="L19" s="33">
        <f t="shared" si="4"/>
        <v>458448.81999999995</v>
      </c>
      <c r="M19"/>
    </row>
    <row r="20" spans="1:13" ht="17.25" customHeight="1">
      <c r="A20" s="27" t="s">
        <v>26</v>
      </c>
      <c r="B20" s="33">
        <v>325.94</v>
      </c>
      <c r="C20" s="33">
        <v>3137.13</v>
      </c>
      <c r="D20" s="33">
        <v>13547.52</v>
      </c>
      <c r="E20" s="33">
        <v>10837.36</v>
      </c>
      <c r="F20" s="33">
        <v>13396.12</v>
      </c>
      <c r="G20" s="33">
        <v>9000.23</v>
      </c>
      <c r="H20" s="33">
        <v>4807.55</v>
      </c>
      <c r="I20" s="33">
        <v>4155.68</v>
      </c>
      <c r="J20" s="33">
        <v>4726.06</v>
      </c>
      <c r="K20" s="33">
        <v>7170.59</v>
      </c>
      <c r="L20" s="33">
        <f t="shared" si="4"/>
        <v>71104.18000000001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-212.38</v>
      </c>
      <c r="L23" s="33">
        <f t="shared" si="4"/>
        <v>-456.93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-25266.600000000002</v>
      </c>
      <c r="C27" s="33">
        <f t="shared" si="6"/>
        <v>-7656</v>
      </c>
      <c r="D27" s="33">
        <f t="shared" si="6"/>
        <v>-20992.4</v>
      </c>
      <c r="E27" s="33">
        <f t="shared" si="6"/>
        <v>-25970.95</v>
      </c>
      <c r="F27" s="33">
        <f t="shared" si="6"/>
        <v>-21687.6</v>
      </c>
      <c r="G27" s="33">
        <f t="shared" si="6"/>
        <v>-8549.2</v>
      </c>
      <c r="H27" s="33">
        <f t="shared" si="6"/>
        <v>-12215.96</v>
      </c>
      <c r="I27" s="33">
        <f t="shared" si="6"/>
        <v>-6613.2</v>
      </c>
      <c r="J27" s="33">
        <f t="shared" si="6"/>
        <v>-2921.6</v>
      </c>
      <c r="K27" s="33">
        <f t="shared" si="6"/>
        <v>-12210</v>
      </c>
      <c r="L27" s="33">
        <f aca="true" t="shared" si="7" ref="L27:L33">SUM(B27:K27)</f>
        <v>-144083.51</v>
      </c>
      <c r="M27"/>
    </row>
    <row r="28" spans="1:13" ht="18.75" customHeight="1">
      <c r="A28" s="27" t="s">
        <v>30</v>
      </c>
      <c r="B28" s="33">
        <f>B29+B30+B31+B32</f>
        <v>-5271.2</v>
      </c>
      <c r="C28" s="33">
        <f aca="true" t="shared" si="8" ref="C28:K28">C29+C30+C31+C32</f>
        <v>-7656</v>
      </c>
      <c r="D28" s="33">
        <f t="shared" si="8"/>
        <v>-20992.4</v>
      </c>
      <c r="E28" s="33">
        <f t="shared" si="8"/>
        <v>-21410.4</v>
      </c>
      <c r="F28" s="33">
        <f t="shared" si="8"/>
        <v>-21687.6</v>
      </c>
      <c r="G28" s="33">
        <f t="shared" si="8"/>
        <v>-8549.2</v>
      </c>
      <c r="H28" s="33">
        <f t="shared" si="8"/>
        <v>-4378</v>
      </c>
      <c r="I28" s="33">
        <f t="shared" si="8"/>
        <v>-6613.2</v>
      </c>
      <c r="J28" s="33">
        <f t="shared" si="8"/>
        <v>-2921.6</v>
      </c>
      <c r="K28" s="33">
        <f t="shared" si="8"/>
        <v>-12210</v>
      </c>
      <c r="L28" s="33">
        <f t="shared" si="7"/>
        <v>-111689.6</v>
      </c>
      <c r="M28"/>
    </row>
    <row r="29" spans="1:13" s="36" customFormat="1" ht="18.75" customHeight="1">
      <c r="A29" s="34" t="s">
        <v>58</v>
      </c>
      <c r="B29" s="33">
        <f>-ROUND((B9)*$E$3,2)</f>
        <v>-5271.2</v>
      </c>
      <c r="C29" s="33">
        <f aca="true" t="shared" si="9" ref="C29:K29">-ROUND((C9)*$E$3,2)</f>
        <v>-7656</v>
      </c>
      <c r="D29" s="33">
        <f t="shared" si="9"/>
        <v>-20992.4</v>
      </c>
      <c r="E29" s="33">
        <f t="shared" si="9"/>
        <v>-21410.4</v>
      </c>
      <c r="F29" s="33">
        <f t="shared" si="9"/>
        <v>-21687.6</v>
      </c>
      <c r="G29" s="33">
        <f t="shared" si="9"/>
        <v>-8549.2</v>
      </c>
      <c r="H29" s="33">
        <f t="shared" si="9"/>
        <v>-4378</v>
      </c>
      <c r="I29" s="33">
        <f t="shared" si="9"/>
        <v>-6613.2</v>
      </c>
      <c r="J29" s="33">
        <f t="shared" si="9"/>
        <v>-2921.6</v>
      </c>
      <c r="K29" s="33">
        <f t="shared" si="9"/>
        <v>-12210</v>
      </c>
      <c r="L29" s="33">
        <f t="shared" si="7"/>
        <v>-111689.6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69169.67</v>
      </c>
      <c r="C48" s="41">
        <f aca="true" t="shared" si="12" ref="C48:K48">IF(C17+C27+C40+C49&lt;0,0,C17+C27+C49)</f>
        <v>81049.31</v>
      </c>
      <c r="D48" s="41">
        <f t="shared" si="12"/>
        <v>265573.76</v>
      </c>
      <c r="E48" s="41">
        <f t="shared" si="12"/>
        <v>243406.69999999995</v>
      </c>
      <c r="F48" s="41">
        <f t="shared" si="12"/>
        <v>266990.81</v>
      </c>
      <c r="G48" s="41">
        <f t="shared" si="12"/>
        <v>112849.46999999999</v>
      </c>
      <c r="H48" s="41">
        <f t="shared" si="12"/>
        <v>62598.88999999999</v>
      </c>
      <c r="I48" s="41">
        <f t="shared" si="12"/>
        <v>105304.44999999998</v>
      </c>
      <c r="J48" s="41">
        <f t="shared" si="12"/>
        <v>86358.71</v>
      </c>
      <c r="K48" s="41">
        <f t="shared" si="12"/>
        <v>146709.09999999998</v>
      </c>
      <c r="L48" s="42">
        <f>SUM(B48:K48)</f>
        <v>1440010.8699999996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69169.67</v>
      </c>
      <c r="C54" s="41">
        <f aca="true" t="shared" si="14" ref="C54:J54">SUM(C55:C66)</f>
        <v>81049.31</v>
      </c>
      <c r="D54" s="41">
        <f t="shared" si="14"/>
        <v>265573.76</v>
      </c>
      <c r="E54" s="41">
        <f t="shared" si="14"/>
        <v>243406.71</v>
      </c>
      <c r="F54" s="41">
        <f t="shared" si="14"/>
        <v>266990.82</v>
      </c>
      <c r="G54" s="41">
        <f t="shared" si="14"/>
        <v>112849.47</v>
      </c>
      <c r="H54" s="41">
        <f t="shared" si="14"/>
        <v>62598.89</v>
      </c>
      <c r="I54" s="41">
        <f>SUM(I55:I69)</f>
        <v>105304.45</v>
      </c>
      <c r="J54" s="41">
        <f t="shared" si="14"/>
        <v>86358.71</v>
      </c>
      <c r="K54" s="41">
        <f>SUM(K55:K68)</f>
        <v>146709.1</v>
      </c>
      <c r="L54" s="46">
        <f>SUM(B54:K54)</f>
        <v>1440010.89</v>
      </c>
      <c r="M54" s="40"/>
    </row>
    <row r="55" spans="1:13" ht="18.75" customHeight="1">
      <c r="A55" s="47" t="s">
        <v>51</v>
      </c>
      <c r="B55" s="48">
        <v>69169.67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69169.67</v>
      </c>
      <c r="M55" s="40"/>
    </row>
    <row r="56" spans="1:12" ht="18.75" customHeight="1">
      <c r="A56" s="47" t="s">
        <v>61</v>
      </c>
      <c r="B56" s="17">
        <v>0</v>
      </c>
      <c r="C56" s="48">
        <v>70747.94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70747.94</v>
      </c>
    </row>
    <row r="57" spans="1:12" ht="18.75" customHeight="1">
      <c r="A57" s="47" t="s">
        <v>62</v>
      </c>
      <c r="B57" s="17">
        <v>0</v>
      </c>
      <c r="C57" s="48">
        <v>10301.37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10301.37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265573.76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265573.76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243406.71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243406.71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266990.82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266990.82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112849.47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112849.47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62598.89</v>
      </c>
      <c r="I62" s="17">
        <v>0</v>
      </c>
      <c r="J62" s="17">
        <v>0</v>
      </c>
      <c r="K62" s="17">
        <v>0</v>
      </c>
      <c r="L62" s="46">
        <f t="shared" si="15"/>
        <v>62598.89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86358.71</v>
      </c>
      <c r="K64" s="17">
        <v>0</v>
      </c>
      <c r="L64" s="46">
        <f t="shared" si="15"/>
        <v>86358.71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62586.1</v>
      </c>
      <c r="L65" s="46">
        <f t="shared" si="15"/>
        <v>62586.1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84123</v>
      </c>
      <c r="L66" s="46">
        <f t="shared" si="15"/>
        <v>84123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105304.45</v>
      </c>
      <c r="J69" s="53">
        <v>0</v>
      </c>
      <c r="K69" s="53">
        <v>0</v>
      </c>
      <c r="L69" s="51">
        <f>SUM(B69:K69)</f>
        <v>105304.45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2021-03-11T21:41:14Z</dcterms:modified>
  <cp:category/>
  <cp:version/>
  <cp:contentType/>
  <cp:contentStatus/>
</cp:coreProperties>
</file>