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'detalhamento'!$A$1:$L$68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<sst xmlns="http://schemas.openxmlformats.org/spreadsheetml/2006/main" count="79" uniqueCount="78">
  <si>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</si>
  <si>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</si>
  <si>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</si>
  <si>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</si>
  <si>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</si>
  <si>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</si>
  <si>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</si>
  <si>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</si>
  <si>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</si>
  <si>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</si>
  <si>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</si>
  <si>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</si>
  <si>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</si>
  <si>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</si>
  <si>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</si>
  <si>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</si>
  <si>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</si>
  <si>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</si>
  <si>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</si>
  <si>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</si>
  <si>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</si>
  <si>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</si>
  <si>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</si>
  <si>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</si>
  <si>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</si>
  <si>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</si>
  <si>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</si>
  <si>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</si>
  <si>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</si>
  <si>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</si>
  <si>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</si>
  <si>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</si>
  <si>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</si>
  <si>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</si>
  <si>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</si>
  <si>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</si>
  <si>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</si>
  <si>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</si>
  <si>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</si>
  <si>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</si>
  <si>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</si>
  <si>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</si>
  <si>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</si>
  <si>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>5.2.9. Pagamento por Estimativa (+)</t>
  </si>
  <si>
    <t>5.2.10. Pagamento por Estimativa (-)</t>
  </si>
  <si>
    <t>5.2.11. Compromisso de Investimento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</si>
  <si>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</si>
  <si>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</si>
  <si>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</si>
  <si>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</si>
  <si>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</si>
  <si>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</si>
  <si>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</si>
  <si>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</si>
  <si>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</si>
  <si>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</si>
  <si>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</si>
  <si>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7.9. KBPX Administração e Participação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</si>
  <si>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</si>
  <si>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</si>
  <si>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</si>
  <si>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</si>
  <si>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</si>
  <si>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</si>
  <si>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</si>
  <si>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</si>
  <si>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</si>
  <si>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</si>
  <si>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</si>
  <si>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</si>
  <si>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</si>
  <si>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</si>
  <si>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</si>
  <si>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4.6. Valor Frota Não Disponibilizada</t>
  </si>
  <si>
    <t>4.7. Ajuste Frota Operante</t>
  </si>
  <si>
    <t>4. Remuneração Bruta do Operador (4.1 + 4.2 + 4.3 + 4.4 + 4.5 + 4.6 + 4.7)</t>
  </si>
  <si>
    <t>OPERAÇÃO 04/03/21 - VENCIMENTO 11/03/21</t>
  </si>
  <si>
    <t>7.15. Consórcio KBPX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</si>
</sst>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66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2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2" fillId="0" borderId="12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left" vertical="center" indent="1"/>
    </xf>
    <xf numFmtId="165" fontId="32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wrapText="1" indent="1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indent="1"/>
    </xf>
    <xf numFmtId="166" fontId="32" fillId="0" borderId="4" xfId="46" applyNumberFormat="1" applyFont="1" applyFill="1" applyBorder="1" applyAlignment="1">
      <alignment horizontal="center" vertical="center"/>
    </xf>
    <xf numFmtId="167" fontId="32" fillId="0" borderId="4" xfId="46" applyNumberFormat="1" applyFont="1" applyFill="1" applyBorder="1" applyAlignment="1">
      <alignment horizontal="center" vertical="center"/>
    </xf>
    <xf numFmtId="167" fontId="32" fillId="0" borderId="4" xfId="53" applyNumberFormat="1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44" fontId="32" fillId="34" borderId="4" xfId="46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left" vertical="center" wrapText="1" indent="2"/>
    </xf>
    <xf numFmtId="0" fontId="32" fillId="0" borderId="4" xfId="0" applyFont="1" applyFill="1" applyBorder="1" applyAlignment="1">
      <alignment horizontal="left" vertical="center" indent="2"/>
    </xf>
    <xf numFmtId="164" fontId="32" fillId="0" borderId="4" xfId="53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4" fontId="32" fillId="35" borderId="4" xfId="53" applyFont="1" applyFill="1" applyBorder="1" applyAlignment="1">
      <alignment vertical="center"/>
    </xf>
    <xf numFmtId="0" fontId="32" fillId="0" borderId="14" xfId="0" applyFont="1" applyFill="1" applyBorder="1" applyAlignment="1">
      <alignment horizontal="left" vertical="center" indent="2"/>
    </xf>
    <xf numFmtId="164" fontId="32" fillId="0" borderId="1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3"/>
    </xf>
    <xf numFmtId="168" fontId="32" fillId="35" borderId="4" xfId="46" applyNumberFormat="1" applyFont="1" applyFill="1" applyBorder="1" applyAlignment="1">
      <alignment vertical="center"/>
    </xf>
    <xf numFmtId="164" fontId="32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2" fillId="0" borderId="4" xfId="46" applyFont="1" applyFill="1" applyBorder="1" applyAlignment="1">
      <alignment vertical="center"/>
    </xf>
    <xf numFmtId="168" fontId="32" fillId="0" borderId="4" xfId="46" applyNumberFormat="1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left" vertical="center" indent="1"/>
    </xf>
    <xf numFmtId="164" fontId="32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4" fontId="32" fillId="0" borderId="14" xfId="53" applyFont="1" applyFill="1" applyBorder="1" applyAlignment="1">
      <alignment horizontal="center" vertical="center"/>
    </xf>
    <xf numFmtId="4" fontId="43" fillId="0" borderId="0" xfId="0" applyNumberFormat="1" applyFont="1" applyAlignment="1">
      <alignment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7" xfId="0" applyFont="1" applyFill="1" applyBorder="1" applyAlignment="1">
      <alignment horizontal="center" vertical="center"/>
    </xf>
    <xf numFmtId="0" fontId="32" fillId="0" borderId="18" xfId="0" applyFont="1" applyFill="1" applyBorder="1" applyAlignment="1">
      <alignment horizontal="center" vertical="center"/>
    </xf>
    <xf numFmtId="0" fontId="32" fillId="0" borderId="19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5"/>
  <sheetViews>
    <sheetView showGridLines="0" tabSelected="1" zoomScale="70" zoomScaleNormal="70" zoomScaleSheetLayoutView="70" zoomScalePageLayoutView="0" workbookViewId="0" topLeftCell="A1">
      <selection activeCell="A1" sqref="A1:L1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55" t="s">
        <v>60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</row>
    <row r="2" spans="1:12" ht="21">
      <c r="A2" s="56" t="s">
        <v>76</v>
      </c>
      <c r="B2" s="56"/>
      <c r="C2" s="56"/>
      <c r="D2" s="56"/>
      <c r="E2" s="56"/>
      <c r="F2" s="56"/>
      <c r="G2" s="56"/>
      <c r="H2" s="56"/>
      <c r="I2" s="56"/>
      <c r="J2" s="56"/>
      <c r="K2" s="56"/>
      <c r="L2" s="56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57" t="s">
        <v>1</v>
      </c>
      <c r="B4" s="58" t="s">
        <v>2</v>
      </c>
      <c r="C4" s="59"/>
      <c r="D4" s="59"/>
      <c r="E4" s="59"/>
      <c r="F4" s="59"/>
      <c r="G4" s="59"/>
      <c r="H4" s="59"/>
      <c r="I4" s="59"/>
      <c r="J4" s="59"/>
      <c r="K4" s="59"/>
      <c r="L4" s="60" t="s">
        <v>3</v>
      </c>
    </row>
    <row r="5" spans="1:12" ht="30" customHeight="1">
      <c r="A5" s="57"/>
      <c r="B5" s="6" t="s">
        <v>4</v>
      </c>
      <c r="C5" s="6" t="s">
        <v>63</v>
      </c>
      <c r="D5" s="6" t="s">
        <v>5</v>
      </c>
      <c r="E5" s="7" t="s">
        <v>64</v>
      </c>
      <c r="F5" s="7" t="s">
        <v>65</v>
      </c>
      <c r="G5" s="7" t="s">
        <v>66</v>
      </c>
      <c r="H5" s="7" t="s">
        <v>67</v>
      </c>
      <c r="I5" s="6" t="s">
        <v>6</v>
      </c>
      <c r="J5" s="6" t="s">
        <v>68</v>
      </c>
      <c r="K5" s="6" t="s">
        <v>4</v>
      </c>
      <c r="L5" s="57"/>
    </row>
    <row r="6" spans="1:12" ht="18.75" customHeight="1">
      <c r="A6" s="57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57"/>
    </row>
    <row r="7" spans="1:13" ht="17.25" customHeight="1">
      <c r="A7" s="9" t="s">
        <v>17</v>
      </c>
      <c r="B7" s="10">
        <f>B8+B11</f>
        <v>66248</v>
      </c>
      <c r="C7" s="10">
        <f>C8+C11</f>
        <v>80280</v>
      </c>
      <c r="D7" s="10">
        <f aca="true" t="shared" si="0" ref="D7:K7">D8+D11</f>
        <v>228007</v>
      </c>
      <c r="E7" s="10">
        <f t="shared" si="0"/>
        <v>203823</v>
      </c>
      <c r="F7" s="10">
        <f t="shared" si="0"/>
        <v>202022</v>
      </c>
      <c r="G7" s="10">
        <f t="shared" si="0"/>
        <v>107742</v>
      </c>
      <c r="H7" s="10">
        <f t="shared" si="0"/>
        <v>56416</v>
      </c>
      <c r="I7" s="10">
        <f t="shared" si="0"/>
        <v>97898</v>
      </c>
      <c r="J7" s="10">
        <f t="shared" si="0"/>
        <v>80279</v>
      </c>
      <c r="K7" s="10">
        <f t="shared" si="0"/>
        <v>166137</v>
      </c>
      <c r="L7" s="10">
        <f>SUM(B7:K7)</f>
        <v>1288852</v>
      </c>
      <c r="M7" s="11"/>
    </row>
    <row r="8" spans="1:13" ht="17.25" customHeight="1">
      <c r="A8" s="12" t="s">
        <v>18</v>
      </c>
      <c r="B8" s="13">
        <f>B9+B10</f>
        <v>4848</v>
      </c>
      <c r="C8" s="13">
        <f aca="true" t="shared" si="1" ref="C8:K8">C9+C10</f>
        <v>5414</v>
      </c>
      <c r="D8" s="13">
        <f t="shared" si="1"/>
        <v>15936</v>
      </c>
      <c r="E8" s="13">
        <f t="shared" si="1"/>
        <v>12832</v>
      </c>
      <c r="F8" s="13">
        <f t="shared" si="1"/>
        <v>11711</v>
      </c>
      <c r="G8" s="13">
        <f t="shared" si="1"/>
        <v>8015</v>
      </c>
      <c r="H8" s="13">
        <f t="shared" si="1"/>
        <v>3742</v>
      </c>
      <c r="I8" s="13">
        <f t="shared" si="1"/>
        <v>4894</v>
      </c>
      <c r="J8" s="13">
        <f t="shared" si="1"/>
        <v>4832</v>
      </c>
      <c r="K8" s="13">
        <f t="shared" si="1"/>
        <v>9992</v>
      </c>
      <c r="L8" s="13">
        <f>SUM(B8:K8)</f>
        <v>82216</v>
      </c>
      <c r="M8"/>
    </row>
    <row r="9" spans="1:13" ht="17.25" customHeight="1">
      <c r="A9" s="14" t="s">
        <v>19</v>
      </c>
      <c r="B9" s="15">
        <v>4848</v>
      </c>
      <c r="C9" s="15">
        <v>5414</v>
      </c>
      <c r="D9" s="15">
        <v>15936</v>
      </c>
      <c r="E9" s="15">
        <v>12832</v>
      </c>
      <c r="F9" s="15">
        <v>11711</v>
      </c>
      <c r="G9" s="15">
        <v>8015</v>
      </c>
      <c r="H9" s="15">
        <v>3737</v>
      </c>
      <c r="I9" s="15">
        <v>4894</v>
      </c>
      <c r="J9" s="15">
        <v>4832</v>
      </c>
      <c r="K9" s="15">
        <v>9992</v>
      </c>
      <c r="L9" s="13">
        <f>SUM(B9:K9)</f>
        <v>82211</v>
      </c>
      <c r="M9"/>
    </row>
    <row r="10" spans="1:13" ht="17.25" customHeight="1">
      <c r="A10" s="14" t="s">
        <v>20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5</v>
      </c>
      <c r="I10" s="15">
        <v>0</v>
      </c>
      <c r="J10" s="15">
        <v>0</v>
      </c>
      <c r="K10" s="15">
        <v>0</v>
      </c>
      <c r="L10" s="13">
        <f>SUM(B10:K10)</f>
        <v>5</v>
      </c>
      <c r="M10"/>
    </row>
    <row r="11" spans="1:13" ht="17.25" customHeight="1">
      <c r="A11" s="12" t="s">
        <v>21</v>
      </c>
      <c r="B11" s="15">
        <v>61400</v>
      </c>
      <c r="C11" s="15">
        <v>74866</v>
      </c>
      <c r="D11" s="15">
        <v>212071</v>
      </c>
      <c r="E11" s="15">
        <v>190991</v>
      </c>
      <c r="F11" s="15">
        <v>190311</v>
      </c>
      <c r="G11" s="15">
        <v>99727</v>
      </c>
      <c r="H11" s="15">
        <v>52674</v>
      </c>
      <c r="I11" s="15">
        <v>93004</v>
      </c>
      <c r="J11" s="15">
        <v>75447</v>
      </c>
      <c r="K11" s="15">
        <v>156145</v>
      </c>
      <c r="L11" s="13">
        <f>SUM(B11:K11)</f>
        <v>1206636</v>
      </c>
      <c r="M11"/>
    </row>
    <row r="12" spans="1:12" ht="12" customHeight="1">
      <c r="A12" s="16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8"/>
    </row>
    <row r="13" spans="1:13" ht="17.25" customHeight="1">
      <c r="A13" s="19" t="s">
        <v>22</v>
      </c>
      <c r="B13" s="20">
        <v>5.8081</v>
      </c>
      <c r="C13" s="20">
        <v>3.0613</v>
      </c>
      <c r="D13" s="20">
        <v>3.6458</v>
      </c>
      <c r="E13" s="20">
        <v>3.687</v>
      </c>
      <c r="F13" s="20">
        <v>3.2638</v>
      </c>
      <c r="G13" s="20">
        <v>3.5865</v>
      </c>
      <c r="H13" s="20">
        <v>3.9516</v>
      </c>
      <c r="I13" s="20">
        <v>3.2821</v>
      </c>
      <c r="J13" s="20">
        <v>3.5339</v>
      </c>
      <c r="K13" s="20">
        <v>2.8853</v>
      </c>
      <c r="L13" s="18"/>
      <c r="M13"/>
    </row>
    <row r="14" spans="1:12" ht="12" customHeight="1">
      <c r="A14" s="16"/>
      <c r="B14" s="17"/>
      <c r="C14" s="17"/>
      <c r="D14" s="21"/>
      <c r="E14" s="21"/>
      <c r="F14" s="21"/>
      <c r="G14" s="21"/>
      <c r="H14" s="21"/>
      <c r="I14" s="21"/>
      <c r="J14" s="21"/>
      <c r="K14" s="21"/>
      <c r="L14" s="18"/>
    </row>
    <row r="15" spans="1:12" ht="13.5" customHeight="1">
      <c r="A15" s="19" t="s">
        <v>23</v>
      </c>
      <c r="B15" s="22">
        <v>1.237402907809834</v>
      </c>
      <c r="C15" s="22">
        <v>1.514353465492901</v>
      </c>
      <c r="D15" s="22">
        <v>1.480664270116239</v>
      </c>
      <c r="E15" s="22">
        <v>1.329347650616545</v>
      </c>
      <c r="F15" s="22">
        <v>1.604622874170045</v>
      </c>
      <c r="G15" s="22">
        <v>1.521075770007931</v>
      </c>
      <c r="H15" s="22">
        <v>1.484692520532203</v>
      </c>
      <c r="I15" s="22">
        <v>1.413930566411835</v>
      </c>
      <c r="J15" s="22">
        <v>1.765209928525016</v>
      </c>
      <c r="K15" s="22">
        <v>1.301824482504412</v>
      </c>
      <c r="L15" s="18"/>
    </row>
    <row r="16" spans="1:12" ht="12" customHeight="1">
      <c r="A16" s="19"/>
      <c r="B16" s="18"/>
      <c r="C16" s="18"/>
      <c r="D16" s="18"/>
      <c r="E16" s="18"/>
      <c r="F16" s="13"/>
      <c r="G16" s="18"/>
      <c r="H16" s="18"/>
      <c r="I16" s="18"/>
      <c r="J16" s="18"/>
      <c r="K16" s="18"/>
      <c r="L16" s="23"/>
    </row>
    <row r="17" spans="1:13" ht="17.25" customHeight="1">
      <c r="A17" s="24" t="s">
        <v>75</v>
      </c>
      <c r="B17" s="25">
        <f>B18+B19+B20+B21+B22+B23+B24</f>
        <v>478680.67000000004</v>
      </c>
      <c r="C17" s="25">
        <f aca="true" t="shared" si="2" ref="C17:K17">C18+C19+C20+C21+C22+C23+C24</f>
        <v>378481.01</v>
      </c>
      <c r="D17" s="25">
        <f t="shared" si="2"/>
        <v>1258027.13</v>
      </c>
      <c r="E17" s="25">
        <f t="shared" si="2"/>
        <v>1016419.2999999999</v>
      </c>
      <c r="F17" s="25">
        <f t="shared" si="2"/>
        <v>1084984.31</v>
      </c>
      <c r="G17" s="25">
        <f t="shared" si="2"/>
        <v>606004.41</v>
      </c>
      <c r="H17" s="25">
        <f t="shared" si="2"/>
        <v>340174.11000000004</v>
      </c>
      <c r="I17" s="25">
        <f t="shared" si="2"/>
        <v>460215.81999999995</v>
      </c>
      <c r="J17" s="25">
        <f t="shared" si="2"/>
        <v>512187.70000000007</v>
      </c>
      <c r="K17" s="25">
        <f t="shared" si="2"/>
        <v>639405.85</v>
      </c>
      <c r="L17" s="25">
        <f>L18+L19+L20+L21+L22+L23+L24</f>
        <v>6774580.310000001</v>
      </c>
      <c r="M17"/>
    </row>
    <row r="18" spans="1:13" ht="17.25" customHeight="1">
      <c r="A18" s="26" t="s">
        <v>24</v>
      </c>
      <c r="B18" s="33">
        <f aca="true" t="shared" si="3" ref="B18:K18">ROUND(B13*B7,2)</f>
        <v>384775.01</v>
      </c>
      <c r="C18" s="33">
        <f t="shared" si="3"/>
        <v>245761.16</v>
      </c>
      <c r="D18" s="33">
        <f t="shared" si="3"/>
        <v>831267.92</v>
      </c>
      <c r="E18" s="33">
        <f t="shared" si="3"/>
        <v>751495.4</v>
      </c>
      <c r="F18" s="33">
        <f t="shared" si="3"/>
        <v>659359.4</v>
      </c>
      <c r="G18" s="33">
        <f t="shared" si="3"/>
        <v>386416.68</v>
      </c>
      <c r="H18" s="33">
        <f t="shared" si="3"/>
        <v>222933.47</v>
      </c>
      <c r="I18" s="33">
        <f t="shared" si="3"/>
        <v>321311.03</v>
      </c>
      <c r="J18" s="33">
        <f t="shared" si="3"/>
        <v>283697.96</v>
      </c>
      <c r="K18" s="33">
        <f t="shared" si="3"/>
        <v>479355.09</v>
      </c>
      <c r="L18" s="33">
        <f aca="true" t="shared" si="4" ref="L18:L24">SUM(B18:K18)</f>
        <v>4566373.12</v>
      </c>
      <c r="M18"/>
    </row>
    <row r="19" spans="1:13" ht="17.25" customHeight="1">
      <c r="A19" s="27" t="s">
        <v>25</v>
      </c>
      <c r="B19" s="33">
        <f aca="true" t="shared" si="5" ref="B19:K19">IF(B15&lt;&gt;0,ROUND((B15-1)*B18,2),0)</f>
        <v>91346.71</v>
      </c>
      <c r="C19" s="33">
        <f t="shared" si="5"/>
        <v>126408.1</v>
      </c>
      <c r="D19" s="33">
        <f t="shared" si="5"/>
        <v>399560.79</v>
      </c>
      <c r="E19" s="33">
        <f t="shared" si="5"/>
        <v>247503.24</v>
      </c>
      <c r="F19" s="33">
        <f t="shared" si="5"/>
        <v>398663.78</v>
      </c>
      <c r="G19" s="33">
        <f t="shared" si="5"/>
        <v>201352.37</v>
      </c>
      <c r="H19" s="33">
        <f t="shared" si="5"/>
        <v>108054.19</v>
      </c>
      <c r="I19" s="33">
        <f t="shared" si="5"/>
        <v>133000.46</v>
      </c>
      <c r="J19" s="33">
        <f t="shared" si="5"/>
        <v>217088.5</v>
      </c>
      <c r="K19" s="33">
        <f t="shared" si="5"/>
        <v>144681.1</v>
      </c>
      <c r="L19" s="33">
        <f t="shared" si="4"/>
        <v>2067659.2400000002</v>
      </c>
      <c r="M19"/>
    </row>
    <row r="20" spans="1:13" ht="17.25" customHeight="1">
      <c r="A20" s="27" t="s">
        <v>26</v>
      </c>
      <c r="B20" s="33">
        <v>1334.82</v>
      </c>
      <c r="C20" s="33">
        <v>4970.52</v>
      </c>
      <c r="D20" s="33">
        <v>24515.96</v>
      </c>
      <c r="E20" s="33">
        <v>19067.23</v>
      </c>
      <c r="F20" s="33">
        <v>25619.9</v>
      </c>
      <c r="G20" s="33">
        <v>18235.36</v>
      </c>
      <c r="H20" s="33">
        <v>10471.45</v>
      </c>
      <c r="I20" s="33">
        <v>4563.1</v>
      </c>
      <c r="J20" s="33">
        <v>8718.78</v>
      </c>
      <c r="K20" s="33">
        <v>12687.2</v>
      </c>
      <c r="L20" s="33">
        <f t="shared" si="4"/>
        <v>130184.31999999999</v>
      </c>
      <c r="M20"/>
    </row>
    <row r="21" spans="1:13" ht="17.25" customHeight="1">
      <c r="A21" s="27" t="s">
        <v>27</v>
      </c>
      <c r="B21" s="33">
        <v>1341.23</v>
      </c>
      <c r="C21" s="29">
        <v>1341.23</v>
      </c>
      <c r="D21" s="29">
        <v>2682.46</v>
      </c>
      <c r="E21" s="29">
        <v>2682.46</v>
      </c>
      <c r="F21" s="33">
        <v>1341.23</v>
      </c>
      <c r="G21" s="29">
        <v>0</v>
      </c>
      <c r="H21" s="33">
        <v>1341.23</v>
      </c>
      <c r="I21" s="29">
        <v>1341.23</v>
      </c>
      <c r="J21" s="29">
        <v>2682.46</v>
      </c>
      <c r="K21" s="29">
        <v>2682.46</v>
      </c>
      <c r="L21" s="33">
        <f t="shared" si="4"/>
        <v>17435.989999999998</v>
      </c>
      <c r="M21"/>
    </row>
    <row r="22" spans="1:13" ht="17.25" customHeight="1">
      <c r="A22" s="27" t="s">
        <v>28</v>
      </c>
      <c r="B22" s="30">
        <v>0</v>
      </c>
      <c r="C22" s="30">
        <v>0</v>
      </c>
      <c r="D22" s="30">
        <v>0</v>
      </c>
      <c r="E22" s="33">
        <v>-4329.03</v>
      </c>
      <c r="F22" s="33">
        <v>0</v>
      </c>
      <c r="G22" s="33">
        <v>0</v>
      </c>
      <c r="H22" s="30">
        <v>-2626.23</v>
      </c>
      <c r="I22" s="33">
        <v>0</v>
      </c>
      <c r="J22" s="30">
        <v>0</v>
      </c>
      <c r="K22" s="30">
        <v>0</v>
      </c>
      <c r="L22" s="33">
        <f t="shared" si="4"/>
        <v>-6955.26</v>
      </c>
      <c r="M22"/>
    </row>
    <row r="23" spans="1:13" ht="17.25" customHeight="1">
      <c r="A23" s="27" t="s">
        <v>73</v>
      </c>
      <c r="B23" s="33">
        <v>-117.1</v>
      </c>
      <c r="C23" s="33">
        <v>0</v>
      </c>
      <c r="D23" s="33">
        <v>0</v>
      </c>
      <c r="E23" s="33">
        <v>0</v>
      </c>
      <c r="F23" s="33">
        <v>0</v>
      </c>
      <c r="G23" s="33">
        <v>0</v>
      </c>
      <c r="H23" s="33">
        <v>0</v>
      </c>
      <c r="I23" s="33">
        <v>0</v>
      </c>
      <c r="J23" s="33">
        <v>0</v>
      </c>
      <c r="K23" s="33">
        <v>0</v>
      </c>
      <c r="L23" s="33">
        <f t="shared" si="4"/>
        <v>-117.1</v>
      </c>
      <c r="M23"/>
    </row>
    <row r="24" spans="1:13" ht="17.25" customHeight="1">
      <c r="A24" s="27" t="s">
        <v>74</v>
      </c>
      <c r="B24" s="33">
        <v>0</v>
      </c>
      <c r="C24" s="33">
        <v>0</v>
      </c>
      <c r="D24" s="33">
        <v>0</v>
      </c>
      <c r="E24" s="33">
        <v>0</v>
      </c>
      <c r="F24" s="33">
        <v>0</v>
      </c>
      <c r="G24" s="33">
        <v>0</v>
      </c>
      <c r="H24" s="33">
        <v>0</v>
      </c>
      <c r="I24" s="33">
        <v>0</v>
      </c>
      <c r="J24" s="33">
        <v>0</v>
      </c>
      <c r="K24" s="33">
        <v>0</v>
      </c>
      <c r="L24" s="33">
        <f t="shared" si="4"/>
        <v>0</v>
      </c>
      <c r="M24"/>
    </row>
    <row r="25" spans="1:12" ht="12" customHeight="1">
      <c r="A25" s="31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  <c r="L25" s="32"/>
    </row>
    <row r="26" spans="1:12" ht="12" customHeight="1">
      <c r="A26" s="27"/>
      <c r="B26" s="18">
        <v>0</v>
      </c>
      <c r="C26" s="18">
        <v>0</v>
      </c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/>
      <c r="L26" s="18"/>
    </row>
    <row r="27" spans="1:13" ht="18.75" customHeight="1">
      <c r="A27" s="19" t="s">
        <v>29</v>
      </c>
      <c r="B27" s="33">
        <f aca="true" t="shared" si="6" ref="B27:K27">+B28+B33+B46</f>
        <v>-41326.600000000006</v>
      </c>
      <c r="C27" s="33">
        <f t="shared" si="6"/>
        <v>-23821.6</v>
      </c>
      <c r="D27" s="33">
        <f t="shared" si="6"/>
        <v>-70118.4</v>
      </c>
      <c r="E27" s="33">
        <f t="shared" si="6"/>
        <v>-61021.350000000006</v>
      </c>
      <c r="F27" s="33">
        <f t="shared" si="6"/>
        <v>-51528.4</v>
      </c>
      <c r="G27" s="33">
        <f t="shared" si="6"/>
        <v>-35266</v>
      </c>
      <c r="H27" s="33">
        <f t="shared" si="6"/>
        <v>-24280.76</v>
      </c>
      <c r="I27" s="33">
        <f t="shared" si="6"/>
        <v>-31958.989999999998</v>
      </c>
      <c r="J27" s="33">
        <f t="shared" si="6"/>
        <v>-21260.8</v>
      </c>
      <c r="K27" s="33">
        <f t="shared" si="6"/>
        <v>-43964.8</v>
      </c>
      <c r="L27" s="33">
        <f aca="true" t="shared" si="7" ref="L27:L33">SUM(B27:K27)</f>
        <v>-404547.69999999995</v>
      </c>
      <c r="M27"/>
    </row>
    <row r="28" spans="1:13" ht="18.75" customHeight="1">
      <c r="A28" s="27" t="s">
        <v>30</v>
      </c>
      <c r="B28" s="33">
        <f>B29+B30+B31+B32</f>
        <v>-21331.2</v>
      </c>
      <c r="C28" s="33">
        <f aca="true" t="shared" si="8" ref="C28:K28">C29+C30+C31+C32</f>
        <v>-23821.6</v>
      </c>
      <c r="D28" s="33">
        <f t="shared" si="8"/>
        <v>-70118.4</v>
      </c>
      <c r="E28" s="33">
        <f t="shared" si="8"/>
        <v>-56460.8</v>
      </c>
      <c r="F28" s="33">
        <f t="shared" si="8"/>
        <v>-51528.4</v>
      </c>
      <c r="G28" s="33">
        <f t="shared" si="8"/>
        <v>-35266</v>
      </c>
      <c r="H28" s="33">
        <f t="shared" si="8"/>
        <v>-16442.8</v>
      </c>
      <c r="I28" s="33">
        <f t="shared" si="8"/>
        <v>-31958.989999999998</v>
      </c>
      <c r="J28" s="33">
        <f t="shared" si="8"/>
        <v>-21260.8</v>
      </c>
      <c r="K28" s="33">
        <f t="shared" si="8"/>
        <v>-43964.8</v>
      </c>
      <c r="L28" s="33">
        <f t="shared" si="7"/>
        <v>-372153.79</v>
      </c>
      <c r="M28"/>
    </row>
    <row r="29" spans="1:13" s="36" customFormat="1" ht="18.75" customHeight="1">
      <c r="A29" s="34" t="s">
        <v>58</v>
      </c>
      <c r="B29" s="33">
        <f>-ROUND((B9)*$E$3,2)</f>
        <v>-21331.2</v>
      </c>
      <c r="C29" s="33">
        <f aca="true" t="shared" si="9" ref="C29:K29">-ROUND((C9)*$E$3,2)</f>
        <v>-23821.6</v>
      </c>
      <c r="D29" s="33">
        <f t="shared" si="9"/>
        <v>-70118.4</v>
      </c>
      <c r="E29" s="33">
        <f t="shared" si="9"/>
        <v>-56460.8</v>
      </c>
      <c r="F29" s="33">
        <f t="shared" si="9"/>
        <v>-51528.4</v>
      </c>
      <c r="G29" s="33">
        <f t="shared" si="9"/>
        <v>-35266</v>
      </c>
      <c r="H29" s="33">
        <f t="shared" si="9"/>
        <v>-16442.8</v>
      </c>
      <c r="I29" s="33">
        <f t="shared" si="9"/>
        <v>-21533.6</v>
      </c>
      <c r="J29" s="33">
        <f t="shared" si="9"/>
        <v>-21260.8</v>
      </c>
      <c r="K29" s="33">
        <f t="shared" si="9"/>
        <v>-43964.8</v>
      </c>
      <c r="L29" s="33">
        <f t="shared" si="7"/>
        <v>-361728.39999999997</v>
      </c>
      <c r="M29" s="35"/>
    </row>
    <row r="30" spans="1:13" ht="18.75" customHeight="1">
      <c r="A30" s="37" t="s">
        <v>31</v>
      </c>
      <c r="B30" s="28">
        <v>0</v>
      </c>
      <c r="C30" s="28">
        <v>0</v>
      </c>
      <c r="D30" s="28">
        <v>0</v>
      </c>
      <c r="E30" s="17">
        <v>0</v>
      </c>
      <c r="F30" s="17">
        <v>0</v>
      </c>
      <c r="G30" s="17">
        <v>0</v>
      </c>
      <c r="H30" s="17">
        <v>0</v>
      </c>
      <c r="I30" s="17">
        <v>0</v>
      </c>
      <c r="J30" s="17">
        <v>0</v>
      </c>
      <c r="K30" s="17">
        <v>0</v>
      </c>
      <c r="L30" s="28">
        <f t="shared" si="7"/>
        <v>0</v>
      </c>
      <c r="M30"/>
    </row>
    <row r="31" spans="1:13" ht="18.75" customHeight="1">
      <c r="A31" s="37" t="s">
        <v>32</v>
      </c>
      <c r="B31" s="28">
        <v>0</v>
      </c>
      <c r="C31" s="28">
        <v>0</v>
      </c>
      <c r="D31" s="28">
        <v>0</v>
      </c>
      <c r="E31" s="17">
        <v>0</v>
      </c>
      <c r="F31" s="17">
        <v>0</v>
      </c>
      <c r="G31" s="17">
        <v>0</v>
      </c>
      <c r="H31" s="17">
        <v>0</v>
      </c>
      <c r="I31" s="33">
        <v>-184.23</v>
      </c>
      <c r="J31" s="17">
        <v>0</v>
      </c>
      <c r="K31" s="17">
        <v>0</v>
      </c>
      <c r="L31" s="33">
        <f t="shared" si="7"/>
        <v>-184.23</v>
      </c>
      <c r="M31"/>
    </row>
    <row r="32" spans="1:13" ht="18.75" customHeight="1">
      <c r="A32" s="37" t="s">
        <v>33</v>
      </c>
      <c r="B32" s="28">
        <v>0</v>
      </c>
      <c r="C32" s="28">
        <v>0</v>
      </c>
      <c r="D32" s="28">
        <v>0</v>
      </c>
      <c r="E32" s="17">
        <v>0</v>
      </c>
      <c r="F32" s="17">
        <v>0</v>
      </c>
      <c r="G32" s="17">
        <v>0</v>
      </c>
      <c r="H32" s="17">
        <v>0</v>
      </c>
      <c r="I32" s="33">
        <v>-10241.16</v>
      </c>
      <c r="J32" s="17">
        <v>0</v>
      </c>
      <c r="K32" s="17">
        <v>0</v>
      </c>
      <c r="L32" s="33">
        <f t="shared" si="7"/>
        <v>-10241.16</v>
      </c>
      <c r="M32"/>
    </row>
    <row r="33" spans="1:13" s="36" customFormat="1" ht="18.75" customHeight="1">
      <c r="A33" s="27" t="s">
        <v>34</v>
      </c>
      <c r="B33" s="38">
        <f aca="true" t="shared" si="10" ref="B33:K33">SUM(B34:B44)</f>
        <v>-19995.4</v>
      </c>
      <c r="C33" s="38">
        <f t="shared" si="10"/>
        <v>0</v>
      </c>
      <c r="D33" s="38">
        <f t="shared" si="10"/>
        <v>0</v>
      </c>
      <c r="E33" s="38">
        <f t="shared" si="10"/>
        <v>-4560.55</v>
      </c>
      <c r="F33" s="38">
        <f t="shared" si="10"/>
        <v>0</v>
      </c>
      <c r="G33" s="38">
        <f t="shared" si="10"/>
        <v>0</v>
      </c>
      <c r="H33" s="38">
        <f t="shared" si="10"/>
        <v>-7837.96</v>
      </c>
      <c r="I33" s="38">
        <f t="shared" si="10"/>
        <v>0</v>
      </c>
      <c r="J33" s="38">
        <f t="shared" si="10"/>
        <v>0</v>
      </c>
      <c r="K33" s="38">
        <f t="shared" si="10"/>
        <v>0</v>
      </c>
      <c r="L33" s="33">
        <f t="shared" si="7"/>
        <v>-32393.91</v>
      </c>
      <c r="M33"/>
    </row>
    <row r="34" spans="1:13" ht="18.75" customHeight="1">
      <c r="A34" s="37" t="s">
        <v>35</v>
      </c>
      <c r="B34" s="17">
        <v>0</v>
      </c>
      <c r="C34" s="17">
        <v>0</v>
      </c>
      <c r="D34" s="17">
        <v>0</v>
      </c>
      <c r="E34" s="17">
        <v>0</v>
      </c>
      <c r="F34" s="17">
        <v>0</v>
      </c>
      <c r="G34" s="17">
        <v>0</v>
      </c>
      <c r="H34" s="17">
        <v>0</v>
      </c>
      <c r="I34" s="17">
        <v>0</v>
      </c>
      <c r="J34" s="17">
        <v>0</v>
      </c>
      <c r="K34" s="17">
        <v>0</v>
      </c>
      <c r="L34" s="30">
        <f aca="true" t="shared" si="11" ref="L34:L46">SUM(B34:K34)</f>
        <v>0</v>
      </c>
      <c r="M34"/>
    </row>
    <row r="35" spans="1:13" ht="18.75" customHeight="1">
      <c r="A35" s="37" t="s">
        <v>36</v>
      </c>
      <c r="B35" s="33">
        <v>-19995.4</v>
      </c>
      <c r="C35" s="17">
        <v>0</v>
      </c>
      <c r="D35" s="17">
        <v>0</v>
      </c>
      <c r="E35" s="33">
        <v>-4560.55</v>
      </c>
      <c r="F35" s="28">
        <v>0</v>
      </c>
      <c r="G35" s="28">
        <v>0</v>
      </c>
      <c r="H35" s="33">
        <v>-7837.96</v>
      </c>
      <c r="I35" s="17">
        <v>0</v>
      </c>
      <c r="J35" s="28">
        <v>0</v>
      </c>
      <c r="K35" s="17">
        <v>0</v>
      </c>
      <c r="L35" s="33">
        <f>SUM(B35:K35)</f>
        <v>-32393.91</v>
      </c>
      <c r="M35"/>
    </row>
    <row r="36" spans="1:13" ht="18.75" customHeight="1">
      <c r="A36" s="37" t="s">
        <v>37</v>
      </c>
      <c r="B36" s="33">
        <v>0</v>
      </c>
      <c r="C36" s="17">
        <v>0</v>
      </c>
      <c r="D36" s="17">
        <v>0</v>
      </c>
      <c r="E36" s="17">
        <v>0</v>
      </c>
      <c r="F36" s="28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33">
        <f>SUM(B36:K36)</f>
        <v>0</v>
      </c>
      <c r="M36"/>
    </row>
    <row r="37" spans="1:13" ht="18.75" customHeight="1">
      <c r="A37" s="37" t="s">
        <v>38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 s="30">
        <f t="shared" si="11"/>
        <v>0</v>
      </c>
      <c r="M37"/>
    </row>
    <row r="38" spans="1:13" ht="18.75" customHeight="1">
      <c r="A38" s="37" t="s">
        <v>39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 s="30">
        <f t="shared" si="11"/>
        <v>0</v>
      </c>
      <c r="M38"/>
    </row>
    <row r="39" spans="1:13" ht="18.75" customHeight="1">
      <c r="A39" s="37" t="s">
        <v>40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0">
        <f t="shared" si="11"/>
        <v>0</v>
      </c>
      <c r="M39"/>
    </row>
    <row r="40" spans="1:13" ht="18.75" customHeight="1">
      <c r="A40" s="37" t="s">
        <v>41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30">
        <f t="shared" si="11"/>
        <v>0</v>
      </c>
      <c r="M40"/>
    </row>
    <row r="41" spans="1:13" ht="18.75" customHeight="1">
      <c r="A41" s="37" t="s">
        <v>42</v>
      </c>
      <c r="B41" s="17">
        <v>0</v>
      </c>
      <c r="C41" s="17">
        <v>0</v>
      </c>
      <c r="D41" s="17">
        <v>0</v>
      </c>
      <c r="E41" s="17">
        <v>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0">
        <f t="shared" si="11"/>
        <v>0</v>
      </c>
      <c r="M41"/>
    </row>
    <row r="42" spans="1:12" ht="18.75" customHeight="1">
      <c r="A42" s="37" t="s">
        <v>43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17">
        <f>SUM(B42:K42)</f>
        <v>0</v>
      </c>
    </row>
    <row r="43" spans="1:12" ht="18.75" customHeight="1">
      <c r="A43" s="37" t="s">
        <v>44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17">
        <f>SUM(B43:K43)</f>
        <v>0</v>
      </c>
    </row>
    <row r="44" spans="1:12" ht="18.75" customHeight="1">
      <c r="A44" s="37" t="s">
        <v>45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1"/>
        <v>0</v>
      </c>
    </row>
    <row r="45" spans="1:13" ht="12" customHeight="1">
      <c r="A45" s="14"/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18"/>
      <c r="M45" s="39"/>
    </row>
    <row r="46" spans="1:13" ht="18.75" customHeight="1">
      <c r="A46" s="27" t="s">
        <v>46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1"/>
        <v>0</v>
      </c>
      <c r="M46" s="39"/>
    </row>
    <row r="47" spans="1:13" ht="12" customHeight="1">
      <c r="A47" s="27"/>
      <c r="B47" s="23">
        <v>0</v>
      </c>
      <c r="C47" s="23">
        <v>0</v>
      </c>
      <c r="D47" s="23">
        <v>0</v>
      </c>
      <c r="E47" s="23">
        <v>0</v>
      </c>
      <c r="F47" s="23">
        <v>0</v>
      </c>
      <c r="G47" s="23">
        <v>0</v>
      </c>
      <c r="H47" s="23">
        <v>0</v>
      </c>
      <c r="I47" s="23">
        <v>0</v>
      </c>
      <c r="J47" s="23">
        <v>0</v>
      </c>
      <c r="K47" s="23">
        <v>0</v>
      </c>
      <c r="L47" s="30">
        <f>SUM(B47:K47)</f>
        <v>0</v>
      </c>
      <c r="M47" s="40"/>
    </row>
    <row r="48" spans="1:13" ht="18.75" customHeight="1">
      <c r="A48" s="19" t="s">
        <v>47</v>
      </c>
      <c r="B48" s="41">
        <f>IF(B17+B27+B40+B49&lt;0,0,B17+B27+B49)</f>
        <v>437354.07000000007</v>
      </c>
      <c r="C48" s="41">
        <f aca="true" t="shared" si="12" ref="C48:K48">IF(C17+C27+C40+C49&lt;0,0,C17+C27+C49)</f>
        <v>354659.41000000003</v>
      </c>
      <c r="D48" s="41">
        <f t="shared" si="12"/>
        <v>1187908.73</v>
      </c>
      <c r="E48" s="41">
        <f t="shared" si="12"/>
        <v>955397.95</v>
      </c>
      <c r="F48" s="41">
        <f t="shared" si="12"/>
        <v>1033455.91</v>
      </c>
      <c r="G48" s="41">
        <f t="shared" si="12"/>
        <v>570738.41</v>
      </c>
      <c r="H48" s="41">
        <f t="shared" si="12"/>
        <v>315893.35000000003</v>
      </c>
      <c r="I48" s="41">
        <f t="shared" si="12"/>
        <v>428256.82999999996</v>
      </c>
      <c r="J48" s="41">
        <f t="shared" si="12"/>
        <v>490926.9000000001</v>
      </c>
      <c r="K48" s="41">
        <f t="shared" si="12"/>
        <v>595441.0499999999</v>
      </c>
      <c r="L48" s="42">
        <f>SUM(B48:K48)</f>
        <v>6370032.61</v>
      </c>
      <c r="M48" s="54"/>
    </row>
    <row r="49" spans="1:12" ht="18.75" customHeight="1">
      <c r="A49" s="27" t="s">
        <v>48</v>
      </c>
      <c r="B49" s="18">
        <v>0</v>
      </c>
      <c r="C49" s="18">
        <v>0</v>
      </c>
      <c r="D49" s="18">
        <v>0</v>
      </c>
      <c r="E49" s="18">
        <v>0</v>
      </c>
      <c r="F49" s="18">
        <v>0</v>
      </c>
      <c r="G49" s="18">
        <v>0</v>
      </c>
      <c r="H49" s="18">
        <v>0</v>
      </c>
      <c r="I49" s="18">
        <v>0</v>
      </c>
      <c r="J49" s="18">
        <v>0</v>
      </c>
      <c r="K49" s="18">
        <v>0</v>
      </c>
      <c r="L49" s="17">
        <f>SUM(C49:K49)</f>
        <v>0</v>
      </c>
    </row>
    <row r="50" spans="1:13" ht="18.75" customHeight="1">
      <c r="A50" s="27" t="s">
        <v>49</v>
      </c>
      <c r="B50" s="33">
        <f>IF(B17+B27+B40+B49&gt;0,0,B17+B27+B49)</f>
        <v>0</v>
      </c>
      <c r="C50" s="33">
        <f aca="true" t="shared" si="13" ref="C50:K50">IF(C17+C27+C40+C49&gt;0,0,C17+C27+C49)</f>
        <v>0</v>
      </c>
      <c r="D50" s="33">
        <f t="shared" si="13"/>
        <v>0</v>
      </c>
      <c r="E50" s="33">
        <f t="shared" si="13"/>
        <v>0</v>
      </c>
      <c r="F50" s="33">
        <f t="shared" si="13"/>
        <v>0</v>
      </c>
      <c r="G50" s="33">
        <f t="shared" si="13"/>
        <v>0</v>
      </c>
      <c r="H50" s="33">
        <f t="shared" si="13"/>
        <v>0</v>
      </c>
      <c r="I50" s="33">
        <f t="shared" si="13"/>
        <v>0</v>
      </c>
      <c r="J50" s="33">
        <f t="shared" si="13"/>
        <v>0</v>
      </c>
      <c r="K50" s="33">
        <f t="shared" si="13"/>
        <v>0</v>
      </c>
      <c r="L50" s="17">
        <f>SUM(C50:K50)</f>
        <v>0</v>
      </c>
      <c r="M50"/>
    </row>
    <row r="51" spans="1:12" ht="12" customHeight="1">
      <c r="A51" s="19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</row>
    <row r="52" spans="1:12" ht="12" customHeight="1">
      <c r="A52" s="43"/>
      <c r="B52" s="43"/>
      <c r="C52" s="43"/>
      <c r="D52" s="43"/>
      <c r="E52" s="43"/>
      <c r="F52" s="43"/>
      <c r="G52" s="43"/>
      <c r="H52" s="43"/>
      <c r="I52" s="43"/>
      <c r="J52" s="43"/>
      <c r="K52" s="43"/>
      <c r="L52" s="43"/>
    </row>
    <row r="53" spans="1:12" ht="12" customHeight="1">
      <c r="A53" s="9"/>
      <c r="B53" s="44">
        <v>0</v>
      </c>
      <c r="C53" s="44">
        <v>0</v>
      </c>
      <c r="D53" s="44">
        <v>0</v>
      </c>
      <c r="E53" s="44">
        <v>0</v>
      </c>
      <c r="F53" s="44">
        <v>0</v>
      </c>
      <c r="G53" s="44">
        <v>0</v>
      </c>
      <c r="H53" s="44">
        <v>0</v>
      </c>
      <c r="I53" s="44">
        <v>0</v>
      </c>
      <c r="J53" s="44">
        <v>0</v>
      </c>
      <c r="K53" s="44"/>
      <c r="L53" s="44"/>
    </row>
    <row r="54" spans="1:13" ht="18.75" customHeight="1">
      <c r="A54" s="45" t="s">
        <v>50</v>
      </c>
      <c r="B54" s="41">
        <f>SUM(B55:B68)</f>
        <v>437354.06</v>
      </c>
      <c r="C54" s="41">
        <f aca="true" t="shared" si="14" ref="C54:J54">SUM(C55:C66)</f>
        <v>354659.42</v>
      </c>
      <c r="D54" s="41">
        <f t="shared" si="14"/>
        <v>1187908.73</v>
      </c>
      <c r="E54" s="41">
        <f t="shared" si="14"/>
        <v>955397.96</v>
      </c>
      <c r="F54" s="41">
        <f t="shared" si="14"/>
        <v>1033455.91</v>
      </c>
      <c r="G54" s="41">
        <f t="shared" si="14"/>
        <v>570738.41</v>
      </c>
      <c r="H54" s="41">
        <f t="shared" si="14"/>
        <v>315893.34</v>
      </c>
      <c r="I54" s="41">
        <f>SUM(I55:I69)</f>
        <v>428256.83</v>
      </c>
      <c r="J54" s="41">
        <f t="shared" si="14"/>
        <v>490926.9000000001</v>
      </c>
      <c r="K54" s="41">
        <f>SUM(K55:K68)</f>
        <v>595441.05</v>
      </c>
      <c r="L54" s="46">
        <f>SUM(B54:K54)</f>
        <v>6370032.61</v>
      </c>
      <c r="M54" s="40"/>
    </row>
    <row r="55" spans="1:13" ht="18.75" customHeight="1">
      <c r="A55" s="47" t="s">
        <v>51</v>
      </c>
      <c r="B55" s="48">
        <v>437354.06</v>
      </c>
      <c r="C55" s="17">
        <v>0</v>
      </c>
      <c r="D55" s="17">
        <v>0</v>
      </c>
      <c r="E55" s="17">
        <v>0</v>
      </c>
      <c r="F55" s="17">
        <v>0</v>
      </c>
      <c r="G55" s="17">
        <v>0</v>
      </c>
      <c r="H55" s="17">
        <v>0</v>
      </c>
      <c r="I55" s="17">
        <v>0</v>
      </c>
      <c r="J55" s="17">
        <v>0</v>
      </c>
      <c r="K55" s="17">
        <v>0</v>
      </c>
      <c r="L55" s="46">
        <f aca="true" t="shared" si="15" ref="L55:L66">SUM(B55:K55)</f>
        <v>437354.06</v>
      </c>
      <c r="M55" s="40"/>
    </row>
    <row r="56" spans="1:12" ht="18.75" customHeight="1">
      <c r="A56" s="47" t="s">
        <v>61</v>
      </c>
      <c r="B56" s="17">
        <v>0</v>
      </c>
      <c r="C56" s="48">
        <v>309865.94</v>
      </c>
      <c r="D56" s="17">
        <v>0</v>
      </c>
      <c r="E56" s="17">
        <v>0</v>
      </c>
      <c r="F56" s="17">
        <v>0</v>
      </c>
      <c r="G56" s="17">
        <v>0</v>
      </c>
      <c r="H56" s="17">
        <v>0</v>
      </c>
      <c r="I56" s="17">
        <v>0</v>
      </c>
      <c r="J56" s="17">
        <v>0</v>
      </c>
      <c r="K56" s="17">
        <v>0</v>
      </c>
      <c r="L56" s="46">
        <f t="shared" si="15"/>
        <v>309865.94</v>
      </c>
    </row>
    <row r="57" spans="1:12" ht="18.75" customHeight="1">
      <c r="A57" s="47" t="s">
        <v>62</v>
      </c>
      <c r="B57" s="17">
        <v>0</v>
      </c>
      <c r="C57" s="48">
        <v>44793.48</v>
      </c>
      <c r="D57" s="17">
        <v>0</v>
      </c>
      <c r="E57" s="17">
        <v>0</v>
      </c>
      <c r="F57" s="17">
        <v>0</v>
      </c>
      <c r="G57" s="17">
        <v>0</v>
      </c>
      <c r="H57" s="17">
        <v>0</v>
      </c>
      <c r="I57" s="17">
        <v>0</v>
      </c>
      <c r="J57" s="17">
        <v>0</v>
      </c>
      <c r="K57" s="17">
        <v>0</v>
      </c>
      <c r="L57" s="46">
        <f t="shared" si="15"/>
        <v>44793.48</v>
      </c>
    </row>
    <row r="58" spans="1:12" ht="18.75" customHeight="1">
      <c r="A58" s="47" t="s">
        <v>52</v>
      </c>
      <c r="B58" s="17">
        <v>0</v>
      </c>
      <c r="C58" s="17">
        <v>0</v>
      </c>
      <c r="D58" s="48">
        <v>1187908.73</v>
      </c>
      <c r="E58" s="17">
        <v>0</v>
      </c>
      <c r="F58" s="17">
        <v>0</v>
      </c>
      <c r="G58" s="17">
        <v>0</v>
      </c>
      <c r="H58" s="17">
        <v>0</v>
      </c>
      <c r="I58" s="17">
        <v>0</v>
      </c>
      <c r="J58" s="17">
        <v>0</v>
      </c>
      <c r="K58" s="17">
        <v>0</v>
      </c>
      <c r="L58" s="46">
        <f t="shared" si="15"/>
        <v>1187908.73</v>
      </c>
    </row>
    <row r="59" spans="1:12" ht="18.75" customHeight="1">
      <c r="A59" s="47" t="s">
        <v>53</v>
      </c>
      <c r="B59" s="17">
        <v>0</v>
      </c>
      <c r="C59" s="17">
        <v>0</v>
      </c>
      <c r="D59" s="17">
        <v>0</v>
      </c>
      <c r="E59" s="48">
        <v>955397.96</v>
      </c>
      <c r="F59" s="17">
        <v>0</v>
      </c>
      <c r="G59" s="17">
        <v>0</v>
      </c>
      <c r="H59" s="17">
        <v>0</v>
      </c>
      <c r="I59" s="17">
        <v>0</v>
      </c>
      <c r="J59" s="17">
        <v>0</v>
      </c>
      <c r="K59" s="17">
        <v>0</v>
      </c>
      <c r="L59" s="46">
        <f t="shared" si="15"/>
        <v>955397.96</v>
      </c>
    </row>
    <row r="60" spans="1:12" ht="18.75" customHeight="1">
      <c r="A60" s="47" t="s">
        <v>54</v>
      </c>
      <c r="B60" s="17">
        <v>0</v>
      </c>
      <c r="C60" s="17">
        <v>0</v>
      </c>
      <c r="D60" s="17">
        <v>0</v>
      </c>
      <c r="E60" s="17">
        <v>0</v>
      </c>
      <c r="F60" s="48">
        <v>1033455.91</v>
      </c>
      <c r="G60" s="17">
        <v>0</v>
      </c>
      <c r="H60" s="17">
        <v>0</v>
      </c>
      <c r="I60" s="17">
        <v>0</v>
      </c>
      <c r="J60" s="17">
        <v>0</v>
      </c>
      <c r="K60" s="17">
        <v>0</v>
      </c>
      <c r="L60" s="46">
        <f t="shared" si="15"/>
        <v>1033455.91</v>
      </c>
    </row>
    <row r="61" spans="1:12" ht="18.75" customHeight="1">
      <c r="A61" s="47" t="s">
        <v>55</v>
      </c>
      <c r="B61" s="17">
        <v>0</v>
      </c>
      <c r="C61" s="17">
        <v>0</v>
      </c>
      <c r="D61" s="17">
        <v>0</v>
      </c>
      <c r="E61" s="17">
        <v>0</v>
      </c>
      <c r="F61" s="17">
        <v>0</v>
      </c>
      <c r="G61" s="48">
        <v>570738.41</v>
      </c>
      <c r="H61" s="17">
        <v>0</v>
      </c>
      <c r="I61" s="17">
        <v>0</v>
      </c>
      <c r="J61" s="17">
        <v>0</v>
      </c>
      <c r="K61" s="17">
        <v>0</v>
      </c>
      <c r="L61" s="46">
        <f t="shared" si="15"/>
        <v>570738.41</v>
      </c>
    </row>
    <row r="62" spans="1:12" ht="18.75" customHeight="1">
      <c r="A62" s="47" t="s">
        <v>56</v>
      </c>
      <c r="B62" s="17">
        <v>0</v>
      </c>
      <c r="C62" s="17">
        <v>0</v>
      </c>
      <c r="D62" s="17">
        <v>0</v>
      </c>
      <c r="E62" s="17">
        <v>0</v>
      </c>
      <c r="F62" s="17">
        <v>0</v>
      </c>
      <c r="G62" s="17">
        <v>0</v>
      </c>
      <c r="H62" s="48">
        <v>315893.34</v>
      </c>
      <c r="I62" s="17">
        <v>0</v>
      </c>
      <c r="J62" s="17">
        <v>0</v>
      </c>
      <c r="K62" s="17">
        <v>0</v>
      </c>
      <c r="L62" s="46">
        <f t="shared" si="15"/>
        <v>315893.34</v>
      </c>
    </row>
    <row r="63" spans="1:12" ht="18.75" customHeight="1">
      <c r="A63" s="47" t="s">
        <v>57</v>
      </c>
      <c r="B63" s="17">
        <v>0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t="shared" si="15"/>
        <v>0</v>
      </c>
    </row>
    <row r="64" spans="1:12" ht="18.75" customHeight="1">
      <c r="A64" s="47" t="s">
        <v>59</v>
      </c>
      <c r="B64" s="17">
        <v>0</v>
      </c>
      <c r="C64" s="17">
        <v>0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48">
        <f>+J48</f>
        <v>490926.9000000001</v>
      </c>
      <c r="K64" s="17">
        <v>0</v>
      </c>
      <c r="L64" s="46">
        <f t="shared" si="15"/>
        <v>490926.9000000001</v>
      </c>
    </row>
    <row r="65" spans="1:12" ht="18.75" customHeight="1">
      <c r="A65" s="47" t="s">
        <v>69</v>
      </c>
      <c r="B65" s="17">
        <v>0</v>
      </c>
      <c r="C65" s="17">
        <v>0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49">
        <v>333030.18</v>
      </c>
      <c r="L65" s="46">
        <f t="shared" si="15"/>
        <v>333030.18</v>
      </c>
    </row>
    <row r="66" spans="1:12" ht="18.75" customHeight="1">
      <c r="A66" s="47" t="s">
        <v>70</v>
      </c>
      <c r="B66" s="17">
        <v>0</v>
      </c>
      <c r="C66" s="17">
        <v>0</v>
      </c>
      <c r="D66" s="17">
        <v>0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49">
        <v>262410.87</v>
      </c>
      <c r="L66" s="46">
        <f t="shared" si="15"/>
        <v>262410.87</v>
      </c>
    </row>
    <row r="67" spans="1:12" ht="18.75" customHeight="1">
      <c r="A67" s="47" t="s">
        <v>71</v>
      </c>
      <c r="B67" s="17">
        <v>0</v>
      </c>
      <c r="C67" s="17">
        <v>0</v>
      </c>
      <c r="D67" s="17">
        <v>0</v>
      </c>
      <c r="E67" s="17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>SUM(B67:K67)</f>
        <v>0</v>
      </c>
    </row>
    <row r="68" spans="1:12" ht="18" customHeight="1">
      <c r="A68" s="47" t="s">
        <v>72</v>
      </c>
      <c r="B68" s="17">
        <v>0</v>
      </c>
      <c r="C68" s="17">
        <v>0</v>
      </c>
      <c r="D68" s="17">
        <v>0</v>
      </c>
      <c r="E68" s="17">
        <v>0</v>
      </c>
      <c r="F68" s="17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>SUM(B68:K68)</f>
        <v>0</v>
      </c>
    </row>
    <row r="69" spans="1:12" ht="18" customHeight="1">
      <c r="A69" s="50" t="s">
        <v>77</v>
      </c>
      <c r="B69" s="53">
        <v>0</v>
      </c>
      <c r="C69" s="53">
        <v>0</v>
      </c>
      <c r="D69" s="53">
        <v>0</v>
      </c>
      <c r="E69" s="53">
        <v>0</v>
      </c>
      <c r="F69" s="53">
        <v>0</v>
      </c>
      <c r="G69" s="53">
        <v>0</v>
      </c>
      <c r="H69" s="53">
        <v>0</v>
      </c>
      <c r="I69" s="51">
        <v>428256.83</v>
      </c>
      <c r="J69" s="53">
        <v>0</v>
      </c>
      <c r="K69" s="53">
        <v>0</v>
      </c>
      <c r="L69" s="51">
        <f>SUM(B69:K69)</f>
        <v>428256.83</v>
      </c>
    </row>
    <row r="70" spans="1:12" ht="18" customHeight="1">
      <c r="A70" s="52"/>
      <c r="B70"/>
      <c r="C70"/>
      <c r="D70"/>
      <c r="E70"/>
      <c r="F70"/>
      <c r="G70"/>
      <c r="H70"/>
      <c r="I70"/>
      <c r="J70"/>
      <c r="K70"/>
      <c r="L70"/>
    </row>
    <row r="71" spans="1:11" ht="18" customHeight="1">
      <c r="A71" s="52"/>
      <c r="I71"/>
      <c r="K71"/>
    </row>
    <row r="72" spans="10:11" ht="14.25">
      <c r="J72"/>
      <c r="K72"/>
    </row>
    <row r="73" ht="14.25">
      <c r="K73"/>
    </row>
    <row r="74" ht="14.25">
      <c r="K74"/>
    </row>
    <row r="75" ht="14.25">
      <c r="K75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25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2021-03-10T20:25:44Z</dcterms:modified>
  <cp:category/>
  <cp:version/>
  <cp:contentType/>
  <cp:contentStatus/>
</cp:coreProperties>
</file>