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<sst xmlns="http://schemas.openxmlformats.org/spreadsheetml/2006/main" count="79" uniqueCount="78">
  <si>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</si>
  <si>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</si>
  <si>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</si>
  <si>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</si>
  <si>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</si>
  <si>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</si>
  <si>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</si>
  <si>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</si>
  <si>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</si>
  <si>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</si>
  <si>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</si>
  <si>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</si>
  <si>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</si>
  <si>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</si>
  <si>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</si>
  <si>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</si>
  <si>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</si>
  <si>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</si>
  <si>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</si>
  <si>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</si>
  <si>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</si>
  <si>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</si>
  <si>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</si>
  <si>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</si>
  <si>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</si>
  <si>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</si>
  <si>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</si>
  <si>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</si>
  <si>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</si>
  <si>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</si>
  <si>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</si>
  <si>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</si>
  <si>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</si>
  <si>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</si>
  <si>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</si>
  <si>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</si>
  <si>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</si>
  <si>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</si>
  <si>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</si>
  <si>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</si>
  <si>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</si>
  <si>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</si>
  <si>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</si>
  <si>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</si>
  <si>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</si>
  <si>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</si>
  <si>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</si>
  <si>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</si>
  <si>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</si>
  <si>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</si>
  <si>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</si>
  <si>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</si>
  <si>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</si>
  <si>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</si>
  <si>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</si>
  <si>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</si>
  <si>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</si>
  <si>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</si>
  <si>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</si>
  <si>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</si>
  <si>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</si>
  <si>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</si>
  <si>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</si>
  <si>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</si>
  <si>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</si>
  <si>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</si>
  <si>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</si>
  <si>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</si>
  <si>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</si>
  <si>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</si>
  <si>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</si>
  <si>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</si>
  <si>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</si>
  <si>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</si>
  <si>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</si>
  <si>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</si>
  <si>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03/03/21 - VENCIMENTO 10/03/21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</si>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</sst>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B44">
      <selection activeCell="K48" sqref="K48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66695</v>
      </c>
      <c r="C7" s="10">
        <f>C8+C11</f>
        <v>81434</v>
      </c>
      <c r="D7" s="10">
        <f aca="true" t="shared" si="0" ref="D7:K7">D8+D11</f>
        <v>233339</v>
      </c>
      <c r="E7" s="10">
        <f t="shared" si="0"/>
        <v>204551</v>
      </c>
      <c r="F7" s="10">
        <f t="shared" si="0"/>
        <v>203257</v>
      </c>
      <c r="G7" s="10">
        <f t="shared" si="0"/>
        <v>107873</v>
      </c>
      <c r="H7" s="10">
        <f t="shared" si="0"/>
        <v>57391</v>
      </c>
      <c r="I7" s="10">
        <f t="shared" si="0"/>
        <v>98623</v>
      </c>
      <c r="J7" s="10">
        <f t="shared" si="0"/>
        <v>81068</v>
      </c>
      <c r="K7" s="10">
        <f t="shared" si="0"/>
        <v>167308</v>
      </c>
      <c r="L7" s="10">
        <f>SUM(B7:K7)</f>
        <v>1301539</v>
      </c>
      <c r="M7" s="11"/>
    </row>
    <row r="8" spans="1:13" ht="17.25" customHeight="1">
      <c r="A8" s="12" t="s">
        <v>18</v>
      </c>
      <c r="B8" s="13">
        <f>B9+B10</f>
        <v>4855</v>
      </c>
      <c r="C8" s="13">
        <f aca="true" t="shared" si="1" ref="C8:K8">C9+C10</f>
        <v>5551</v>
      </c>
      <c r="D8" s="13">
        <f t="shared" si="1"/>
        <v>16048</v>
      </c>
      <c r="E8" s="13">
        <f t="shared" si="1"/>
        <v>12893</v>
      </c>
      <c r="F8" s="13">
        <f t="shared" si="1"/>
        <v>11726</v>
      </c>
      <c r="G8" s="13">
        <f t="shared" si="1"/>
        <v>8020</v>
      </c>
      <c r="H8" s="13">
        <f t="shared" si="1"/>
        <v>3774</v>
      </c>
      <c r="I8" s="13">
        <f t="shared" si="1"/>
        <v>4860</v>
      </c>
      <c r="J8" s="13">
        <f t="shared" si="1"/>
        <v>4846</v>
      </c>
      <c r="K8" s="13">
        <f t="shared" si="1"/>
        <v>10254</v>
      </c>
      <c r="L8" s="13">
        <f>SUM(B8:K8)</f>
        <v>82827</v>
      </c>
      <c r="M8"/>
    </row>
    <row r="9" spans="1:13" ht="17.25" customHeight="1">
      <c r="A9" s="14" t="s">
        <v>19</v>
      </c>
      <c r="B9" s="15">
        <v>4854</v>
      </c>
      <c r="C9" s="15">
        <v>5551</v>
      </c>
      <c r="D9" s="15">
        <v>16048</v>
      </c>
      <c r="E9" s="15">
        <v>12893</v>
      </c>
      <c r="F9" s="15">
        <v>11726</v>
      </c>
      <c r="G9" s="15">
        <v>8020</v>
      </c>
      <c r="H9" s="15">
        <v>3772</v>
      </c>
      <c r="I9" s="15">
        <v>4860</v>
      </c>
      <c r="J9" s="15">
        <v>4846</v>
      </c>
      <c r="K9" s="15">
        <v>10254</v>
      </c>
      <c r="L9" s="13">
        <f>SUM(B9:K9)</f>
        <v>82824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61840</v>
      </c>
      <c r="C11" s="15">
        <v>75883</v>
      </c>
      <c r="D11" s="15">
        <v>217291</v>
      </c>
      <c r="E11" s="15">
        <v>191658</v>
      </c>
      <c r="F11" s="15">
        <v>191531</v>
      </c>
      <c r="G11" s="15">
        <v>99853</v>
      </c>
      <c r="H11" s="15">
        <v>53617</v>
      </c>
      <c r="I11" s="15">
        <v>93763</v>
      </c>
      <c r="J11" s="15">
        <v>76222</v>
      </c>
      <c r="K11" s="15">
        <v>157054</v>
      </c>
      <c r="L11" s="13">
        <f>SUM(B11:K11)</f>
        <v>1218712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1.235564205984429</v>
      </c>
      <c r="C15" s="22">
        <v>1.504585006632101</v>
      </c>
      <c r="D15" s="22">
        <v>1.451409233403634</v>
      </c>
      <c r="E15" s="22">
        <v>1.31634238968368</v>
      </c>
      <c r="F15" s="22">
        <v>1.596835096116487</v>
      </c>
      <c r="G15" s="22">
        <v>1.525455008744963</v>
      </c>
      <c r="H15" s="22">
        <v>1.453277174835227</v>
      </c>
      <c r="I15" s="22">
        <v>1.4050858093398</v>
      </c>
      <c r="J15" s="22">
        <v>1.74268720804872</v>
      </c>
      <c r="K15" s="22">
        <v>1.293819236459803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481338.81999999995</v>
      </c>
      <c r="C17" s="25">
        <f aca="true" t="shared" si="2" ref="C17:K17">C18+C19+C20+C21+C22+C23+C24</f>
        <v>381436.35</v>
      </c>
      <c r="D17" s="25">
        <f t="shared" si="2"/>
        <v>1262138.16</v>
      </c>
      <c r="E17" s="25">
        <f t="shared" si="2"/>
        <v>1009722.5499999999</v>
      </c>
      <c r="F17" s="25">
        <f t="shared" si="2"/>
        <v>1086410.17</v>
      </c>
      <c r="G17" s="25">
        <f t="shared" si="2"/>
        <v>608453.0399999999</v>
      </c>
      <c r="H17" s="25">
        <f t="shared" si="2"/>
        <v>338615.04</v>
      </c>
      <c r="I17" s="25">
        <f t="shared" si="2"/>
        <v>460676.58999999997</v>
      </c>
      <c r="J17" s="25">
        <f t="shared" si="2"/>
        <v>510494.12000000005</v>
      </c>
      <c r="K17" s="25">
        <f t="shared" si="2"/>
        <v>640062.12</v>
      </c>
      <c r="L17" s="25">
        <f>L18+L19+L20+L21+L22+L23+L24</f>
        <v>6779346.96</v>
      </c>
      <c r="M17"/>
    </row>
    <row r="18" spans="1:13" ht="17.25" customHeight="1">
      <c r="A18" s="26" t="s">
        <v>24</v>
      </c>
      <c r="B18" s="33">
        <f aca="true" t="shared" si="3" ref="B18:K18">ROUND(B13*B7,2)</f>
        <v>387371.23</v>
      </c>
      <c r="C18" s="33">
        <f t="shared" si="3"/>
        <v>249293.9</v>
      </c>
      <c r="D18" s="33">
        <f t="shared" si="3"/>
        <v>850707.33</v>
      </c>
      <c r="E18" s="33">
        <f t="shared" si="3"/>
        <v>754179.54</v>
      </c>
      <c r="F18" s="33">
        <f t="shared" si="3"/>
        <v>663390.2</v>
      </c>
      <c r="G18" s="33">
        <f t="shared" si="3"/>
        <v>386886.51</v>
      </c>
      <c r="H18" s="33">
        <f t="shared" si="3"/>
        <v>226786.28</v>
      </c>
      <c r="I18" s="33">
        <f t="shared" si="3"/>
        <v>323690.55</v>
      </c>
      <c r="J18" s="33">
        <f t="shared" si="3"/>
        <v>286486.21</v>
      </c>
      <c r="K18" s="33">
        <f t="shared" si="3"/>
        <v>482733.77</v>
      </c>
      <c r="L18" s="33">
        <f aca="true" t="shared" si="4" ref="L18:L24">SUM(B18:K18)</f>
        <v>4611525.52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91250.8</v>
      </c>
      <c r="C19" s="33">
        <f t="shared" si="5"/>
        <v>125789.96</v>
      </c>
      <c r="D19" s="33">
        <f t="shared" si="5"/>
        <v>384017.14</v>
      </c>
      <c r="E19" s="33">
        <f t="shared" si="5"/>
        <v>238578.96</v>
      </c>
      <c r="F19" s="33">
        <f t="shared" si="5"/>
        <v>395934.55</v>
      </c>
      <c r="G19" s="33">
        <f t="shared" si="5"/>
        <v>203291.45</v>
      </c>
      <c r="H19" s="33">
        <f t="shared" si="5"/>
        <v>102797.04</v>
      </c>
      <c r="I19" s="33">
        <f t="shared" si="5"/>
        <v>131122.45</v>
      </c>
      <c r="J19" s="33">
        <f t="shared" si="5"/>
        <v>212769.64</v>
      </c>
      <c r="K19" s="33">
        <f t="shared" si="5"/>
        <v>141836.47</v>
      </c>
      <c r="L19" s="33">
        <f t="shared" si="4"/>
        <v>2027388.4599999997</v>
      </c>
      <c r="M19"/>
    </row>
    <row r="20" spans="1:13" ht="17.25" customHeight="1">
      <c r="A20" s="27" t="s">
        <v>26</v>
      </c>
      <c r="B20" s="33">
        <v>1375.56</v>
      </c>
      <c r="C20" s="33">
        <v>5011.26</v>
      </c>
      <c r="D20" s="33">
        <v>24731.23</v>
      </c>
      <c r="E20" s="33">
        <v>18863.52</v>
      </c>
      <c r="F20" s="33">
        <v>25744.19</v>
      </c>
      <c r="G20" s="33">
        <v>18275.08</v>
      </c>
      <c r="H20" s="33">
        <v>10316.72</v>
      </c>
      <c r="I20" s="33">
        <v>4522.36</v>
      </c>
      <c r="J20" s="33">
        <v>8555.81</v>
      </c>
      <c r="K20" s="33">
        <v>12809.42</v>
      </c>
      <c r="L20" s="33">
        <f t="shared" si="4"/>
        <v>130205.15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-252.9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-252.9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-41353</v>
      </c>
      <c r="C27" s="33">
        <f t="shared" si="6"/>
        <v>-24424.4</v>
      </c>
      <c r="D27" s="33">
        <f t="shared" si="6"/>
        <v>-70611.2</v>
      </c>
      <c r="E27" s="33">
        <f t="shared" si="6"/>
        <v>-61289.75</v>
      </c>
      <c r="F27" s="33">
        <f t="shared" si="6"/>
        <v>-51594.4</v>
      </c>
      <c r="G27" s="33">
        <f t="shared" si="6"/>
        <v>-35288</v>
      </c>
      <c r="H27" s="33">
        <f t="shared" si="6"/>
        <v>-24434.76</v>
      </c>
      <c r="I27" s="33">
        <f t="shared" si="6"/>
        <v>-35067.88</v>
      </c>
      <c r="J27" s="33">
        <f t="shared" si="6"/>
        <v>-21322.4</v>
      </c>
      <c r="K27" s="33">
        <f t="shared" si="6"/>
        <v>-45117.6</v>
      </c>
      <c r="L27" s="33">
        <f aca="true" t="shared" si="7" ref="L27:L33">SUM(B27:K27)</f>
        <v>-410503.39</v>
      </c>
      <c r="M27"/>
    </row>
    <row r="28" spans="1:13" ht="18.75" customHeight="1">
      <c r="A28" s="27" t="s">
        <v>30</v>
      </c>
      <c r="B28" s="33">
        <f>B29+B30+B31+B32</f>
        <v>-21357.6</v>
      </c>
      <c r="C28" s="33">
        <f aca="true" t="shared" si="8" ref="C28:K28">C29+C30+C31+C32</f>
        <v>-24424.4</v>
      </c>
      <c r="D28" s="33">
        <f t="shared" si="8"/>
        <v>-70611.2</v>
      </c>
      <c r="E28" s="33">
        <f t="shared" si="8"/>
        <v>-56729.2</v>
      </c>
      <c r="F28" s="33">
        <f t="shared" si="8"/>
        <v>-51594.4</v>
      </c>
      <c r="G28" s="33">
        <f t="shared" si="8"/>
        <v>-35288</v>
      </c>
      <c r="H28" s="33">
        <f t="shared" si="8"/>
        <v>-16596.8</v>
      </c>
      <c r="I28" s="33">
        <f t="shared" si="8"/>
        <v>-35067.88</v>
      </c>
      <c r="J28" s="33">
        <f t="shared" si="8"/>
        <v>-21322.4</v>
      </c>
      <c r="K28" s="33">
        <f t="shared" si="8"/>
        <v>-45117.6</v>
      </c>
      <c r="L28" s="33">
        <f t="shared" si="7"/>
        <v>-378109.48</v>
      </c>
      <c r="M28"/>
    </row>
    <row r="29" spans="1:13" s="36" customFormat="1" ht="18.75" customHeight="1">
      <c r="A29" s="34" t="s">
        <v>58</v>
      </c>
      <c r="B29" s="33">
        <f>-ROUND((B9)*$E$3,2)</f>
        <v>-21357.6</v>
      </c>
      <c r="C29" s="33">
        <f aca="true" t="shared" si="9" ref="C29:K29">-ROUND((C9)*$E$3,2)</f>
        <v>-24424.4</v>
      </c>
      <c r="D29" s="33">
        <f t="shared" si="9"/>
        <v>-70611.2</v>
      </c>
      <c r="E29" s="33">
        <f t="shared" si="9"/>
        <v>-56729.2</v>
      </c>
      <c r="F29" s="33">
        <f t="shared" si="9"/>
        <v>-51594.4</v>
      </c>
      <c r="G29" s="33">
        <f t="shared" si="9"/>
        <v>-35288</v>
      </c>
      <c r="H29" s="33">
        <f t="shared" si="9"/>
        <v>-16596.8</v>
      </c>
      <c r="I29" s="33">
        <f t="shared" si="9"/>
        <v>-21384</v>
      </c>
      <c r="J29" s="33">
        <f t="shared" si="9"/>
        <v>-21322.4</v>
      </c>
      <c r="K29" s="33">
        <f t="shared" si="9"/>
        <v>-45117.6</v>
      </c>
      <c r="L29" s="33">
        <f t="shared" si="7"/>
        <v>-364425.6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-242.16</v>
      </c>
      <c r="J31" s="17">
        <v>0</v>
      </c>
      <c r="K31" s="17">
        <v>0</v>
      </c>
      <c r="L31" s="33">
        <f t="shared" si="7"/>
        <v>-242.16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-13441.72</v>
      </c>
      <c r="J32" s="17">
        <v>0</v>
      </c>
      <c r="K32" s="17">
        <v>0</v>
      </c>
      <c r="L32" s="33">
        <f t="shared" si="7"/>
        <v>-13441.72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439985.81999999995</v>
      </c>
      <c r="C48" s="41">
        <f aca="true" t="shared" si="12" ref="C48:K48">IF(C17+C27+C40+C49&lt;0,0,C17+C27+C49)</f>
        <v>357011.94999999995</v>
      </c>
      <c r="D48" s="41">
        <f t="shared" si="12"/>
        <v>1191526.96</v>
      </c>
      <c r="E48" s="41">
        <f t="shared" si="12"/>
        <v>948432.7999999999</v>
      </c>
      <c r="F48" s="41">
        <f t="shared" si="12"/>
        <v>1034815.7699999999</v>
      </c>
      <c r="G48" s="41">
        <f t="shared" si="12"/>
        <v>573165.0399999999</v>
      </c>
      <c r="H48" s="41">
        <f t="shared" si="12"/>
        <v>314180.27999999997</v>
      </c>
      <c r="I48" s="41">
        <f t="shared" si="12"/>
        <v>425608.70999999996</v>
      </c>
      <c r="J48" s="41">
        <f t="shared" si="12"/>
        <v>489171.72000000003</v>
      </c>
      <c r="K48" s="41">
        <f t="shared" si="12"/>
        <v>594944.52</v>
      </c>
      <c r="L48" s="42">
        <f>SUM(B48:K48)</f>
        <v>6368843.57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439985.82</v>
      </c>
      <c r="C54" s="41">
        <f aca="true" t="shared" si="14" ref="C54:J54">SUM(C55:C66)</f>
        <v>357011.95999999996</v>
      </c>
      <c r="D54" s="41">
        <f t="shared" si="14"/>
        <v>1191526.96</v>
      </c>
      <c r="E54" s="41">
        <f t="shared" si="14"/>
        <v>948432.79</v>
      </c>
      <c r="F54" s="41">
        <f t="shared" si="14"/>
        <v>1034815.77</v>
      </c>
      <c r="G54" s="41">
        <f t="shared" si="14"/>
        <v>573165.05</v>
      </c>
      <c r="H54" s="41">
        <f t="shared" si="14"/>
        <v>314180.28</v>
      </c>
      <c r="I54" s="41">
        <f>SUM(I55:I69)</f>
        <v>425608.71</v>
      </c>
      <c r="J54" s="41">
        <f t="shared" si="14"/>
        <v>489171.72000000003</v>
      </c>
      <c r="K54" s="41">
        <f>SUM(K55:K68)</f>
        <v>594944.52</v>
      </c>
      <c r="L54" s="46">
        <f>SUM(B54:K54)</f>
        <v>6368843.58</v>
      </c>
      <c r="M54" s="40"/>
    </row>
    <row r="55" spans="1:13" ht="18.75" customHeight="1">
      <c r="A55" s="47" t="s">
        <v>51</v>
      </c>
      <c r="B55" s="48">
        <v>439985.82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439985.82</v>
      </c>
      <c r="M55" s="40"/>
    </row>
    <row r="56" spans="1:12" ht="18.75" customHeight="1">
      <c r="A56" s="47" t="s">
        <v>61</v>
      </c>
      <c r="B56" s="17">
        <v>0</v>
      </c>
      <c r="C56" s="48">
        <v>311921.35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311921.35</v>
      </c>
    </row>
    <row r="57" spans="1:12" ht="18.75" customHeight="1">
      <c r="A57" s="47" t="s">
        <v>62</v>
      </c>
      <c r="B57" s="17">
        <v>0</v>
      </c>
      <c r="C57" s="48">
        <v>45090.61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45090.61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1191526.96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1191526.96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948432.79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948432.79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1034815.77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1034815.77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573165.05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573165.05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314180.28</v>
      </c>
      <c r="I62" s="17">
        <v>0</v>
      </c>
      <c r="J62" s="17">
        <v>0</v>
      </c>
      <c r="K62" s="17">
        <v>0</v>
      </c>
      <c r="L62" s="46">
        <f t="shared" si="15"/>
        <v>314180.28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489171.72000000003</v>
      </c>
      <c r="K64" s="17">
        <v>0</v>
      </c>
      <c r="L64" s="46">
        <f t="shared" si="15"/>
        <v>489171.72000000003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332811.96</v>
      </c>
      <c r="L65" s="46">
        <f t="shared" si="15"/>
        <v>332811.96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262132.56</v>
      </c>
      <c r="L66" s="46">
        <f t="shared" si="15"/>
        <v>262132.56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425608.71</v>
      </c>
      <c r="J69" s="53">
        <v>0</v>
      </c>
      <c r="K69" s="53">
        <v>0</v>
      </c>
      <c r="L69" s="51">
        <f>SUM(B69:K69)</f>
        <v>425608.71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2021-03-09T19:02:45Z</dcterms:modified>
  <cp:category/>
  <cp:version/>
  <cp:contentType/>
  <cp:contentStatus/>
</cp:coreProperties>
</file>