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<sst xmlns="http://schemas.openxmlformats.org/spreadsheetml/2006/main" count="79" uniqueCount="78">
  <si>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</si>
  <si>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</si>
  <si>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</si>
  <si>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</si>
  <si>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</si>
  <si>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</si>
  <si>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</si>
  <si>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</si>
  <si>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</si>
  <si>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</si>
  <si>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</si>
  <si>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</si>
  <si>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</si>
  <si>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</si>
  <si>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</si>
  <si>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</si>
  <si>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</si>
  <si>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</si>
  <si>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</si>
  <si>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</si>
  <si>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</si>
  <si>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</si>
  <si>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</si>
  <si>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</si>
  <si>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</si>
  <si>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</si>
  <si>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</si>
  <si>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</si>
  <si>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</si>
  <si>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</si>
  <si>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</si>
  <si>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</si>
  <si>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</si>
  <si>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</si>
  <si>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</si>
  <si>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</si>
  <si>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</si>
  <si>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</si>
  <si>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</si>
  <si>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</si>
  <si>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</si>
  <si>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</si>
  <si>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</si>
  <si>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</si>
  <si>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</si>
  <si>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</si>
  <si>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</si>
  <si>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</si>
  <si>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</si>
  <si>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</si>
  <si>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</si>
  <si>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</si>
  <si>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</si>
  <si>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</si>
  <si>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</si>
  <si>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</si>
  <si>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</si>
  <si>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</si>
  <si>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</si>
  <si>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</si>
  <si>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</si>
  <si>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</si>
  <si>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</si>
  <si>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</si>
  <si>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</si>
  <si>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</si>
  <si>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</si>
  <si>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</si>
  <si>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</si>
  <si>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</si>
  <si>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</si>
  <si>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</si>
  <si>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</si>
  <si>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</si>
  <si>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</si>
  <si>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</si>
  <si>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02/03/21 - VENCIMENTO 09/03/21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</si>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</sst>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65996</v>
      </c>
      <c r="C7" s="10">
        <f>C8+C11</f>
        <v>81316</v>
      </c>
      <c r="D7" s="10">
        <f aca="true" t="shared" si="0" ref="D7:K7">D8+D11</f>
        <v>232779</v>
      </c>
      <c r="E7" s="10">
        <f t="shared" si="0"/>
        <v>201782</v>
      </c>
      <c r="F7" s="10">
        <f t="shared" si="0"/>
        <v>203372</v>
      </c>
      <c r="G7" s="10">
        <f t="shared" si="0"/>
        <v>108024</v>
      </c>
      <c r="H7" s="10">
        <f t="shared" si="0"/>
        <v>56025</v>
      </c>
      <c r="I7" s="10">
        <f t="shared" si="0"/>
        <v>97211</v>
      </c>
      <c r="J7" s="10">
        <f t="shared" si="0"/>
        <v>79716</v>
      </c>
      <c r="K7" s="10">
        <f t="shared" si="0"/>
        <v>165600</v>
      </c>
      <c r="L7" s="10">
        <f>SUM(B7:K7)</f>
        <v>1291821</v>
      </c>
      <c r="M7" s="11"/>
    </row>
    <row r="8" spans="1:13" ht="17.25" customHeight="1">
      <c r="A8" s="12" t="s">
        <v>18</v>
      </c>
      <c r="B8" s="13">
        <f>B9+B10</f>
        <v>5040</v>
      </c>
      <c r="C8" s="13">
        <f aca="true" t="shared" si="1" ref="C8:K8">C9+C10</f>
        <v>5785</v>
      </c>
      <c r="D8" s="13">
        <f t="shared" si="1"/>
        <v>16856</v>
      </c>
      <c r="E8" s="13">
        <f t="shared" si="1"/>
        <v>13197</v>
      </c>
      <c r="F8" s="13">
        <f t="shared" si="1"/>
        <v>12222</v>
      </c>
      <c r="G8" s="13">
        <f t="shared" si="1"/>
        <v>8124</v>
      </c>
      <c r="H8" s="13">
        <f t="shared" si="1"/>
        <v>3709</v>
      </c>
      <c r="I8" s="13">
        <f t="shared" si="1"/>
        <v>5105</v>
      </c>
      <c r="J8" s="13">
        <f t="shared" si="1"/>
        <v>4752</v>
      </c>
      <c r="K8" s="13">
        <f t="shared" si="1"/>
        <v>10271</v>
      </c>
      <c r="L8" s="13">
        <f>SUM(B8:K8)</f>
        <v>85061</v>
      </c>
      <c r="M8"/>
    </row>
    <row r="9" spans="1:13" ht="17.25" customHeight="1">
      <c r="A9" s="14" t="s">
        <v>19</v>
      </c>
      <c r="B9" s="15">
        <v>5037</v>
      </c>
      <c r="C9" s="15">
        <v>5785</v>
      </c>
      <c r="D9" s="15">
        <v>16856</v>
      </c>
      <c r="E9" s="15">
        <v>13197</v>
      </c>
      <c r="F9" s="15">
        <v>12222</v>
      </c>
      <c r="G9" s="15">
        <v>8124</v>
      </c>
      <c r="H9" s="15">
        <v>3708</v>
      </c>
      <c r="I9" s="15">
        <v>5105</v>
      </c>
      <c r="J9" s="15">
        <v>4752</v>
      </c>
      <c r="K9" s="15">
        <v>10271</v>
      </c>
      <c r="L9" s="13">
        <f>SUM(B9:K9)</f>
        <v>85057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60956</v>
      </c>
      <c r="C11" s="15">
        <v>75531</v>
      </c>
      <c r="D11" s="15">
        <v>215923</v>
      </c>
      <c r="E11" s="15">
        <v>188585</v>
      </c>
      <c r="F11" s="15">
        <v>191150</v>
      </c>
      <c r="G11" s="15">
        <v>99900</v>
      </c>
      <c r="H11" s="15">
        <v>52316</v>
      </c>
      <c r="I11" s="15">
        <v>92106</v>
      </c>
      <c r="J11" s="15">
        <v>74964</v>
      </c>
      <c r="K11" s="15">
        <v>155329</v>
      </c>
      <c r="L11" s="13">
        <f>SUM(B11:K11)</f>
        <v>1206760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1.240965767244001</v>
      </c>
      <c r="C15" s="22">
        <v>1.497709414098601</v>
      </c>
      <c r="D15" s="22">
        <v>1.454339681439134</v>
      </c>
      <c r="E15" s="22">
        <v>1.322463392523452</v>
      </c>
      <c r="F15" s="22">
        <v>1.595664407317593</v>
      </c>
      <c r="G15" s="22">
        <v>1.517896908562793</v>
      </c>
      <c r="H15" s="22">
        <v>1.474487848511042</v>
      </c>
      <c r="I15" s="22">
        <v>1.422321757710915</v>
      </c>
      <c r="J15" s="22">
        <v>1.769226152362503</v>
      </c>
      <c r="K15" s="22">
        <v>1.305146516699257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478626.38999999996</v>
      </c>
      <c r="C17" s="25">
        <f aca="true" t="shared" si="2" ref="C17:K17">C18+C19+C20+C21+C22+C23+C24</f>
        <v>379222.03</v>
      </c>
      <c r="D17" s="25">
        <f t="shared" si="2"/>
        <v>1261828.94</v>
      </c>
      <c r="E17" s="25">
        <f t="shared" si="2"/>
        <v>1000177.1199999999</v>
      </c>
      <c r="F17" s="25">
        <f t="shared" si="2"/>
        <v>1085992.1</v>
      </c>
      <c r="G17" s="25">
        <f t="shared" si="2"/>
        <v>606141.6900000001</v>
      </c>
      <c r="H17" s="25">
        <f t="shared" si="2"/>
        <v>335295.73</v>
      </c>
      <c r="I17" s="25">
        <f t="shared" si="2"/>
        <v>459745.67</v>
      </c>
      <c r="J17" s="25">
        <f t="shared" si="2"/>
        <v>509970.03</v>
      </c>
      <c r="K17" s="25">
        <f t="shared" si="2"/>
        <v>639241.7299999999</v>
      </c>
      <c r="L17" s="25">
        <f>L18+L19+L20+L21+L22+L23+L24</f>
        <v>6756241.430000001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383311.37</v>
      </c>
      <c r="C18" s="33">
        <f t="shared" si="3"/>
        <v>248932.67</v>
      </c>
      <c r="D18" s="33">
        <f t="shared" si="3"/>
        <v>848665.68</v>
      </c>
      <c r="E18" s="33">
        <f t="shared" si="3"/>
        <v>743970.23</v>
      </c>
      <c r="F18" s="33">
        <f t="shared" si="3"/>
        <v>663765.53</v>
      </c>
      <c r="G18" s="33">
        <f t="shared" si="3"/>
        <v>387428.08</v>
      </c>
      <c r="H18" s="33">
        <f t="shared" si="3"/>
        <v>221388.39</v>
      </c>
      <c r="I18" s="33">
        <f t="shared" si="3"/>
        <v>319056.22</v>
      </c>
      <c r="J18" s="33">
        <f t="shared" si="3"/>
        <v>281708.37</v>
      </c>
      <c r="K18" s="33">
        <f t="shared" si="3"/>
        <v>477805.68</v>
      </c>
      <c r="L18" s="33">
        <f aca="true" t="shared" si="4" ref="L18:L24">SUM(B18:K18)</f>
        <v>4576032.220000001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92364.92</v>
      </c>
      <c r="C19" s="33">
        <f t="shared" si="5"/>
        <v>123896.13</v>
      </c>
      <c r="D19" s="33">
        <f t="shared" si="5"/>
        <v>385582.49</v>
      </c>
      <c r="E19" s="33">
        <f t="shared" si="5"/>
        <v>239903.16</v>
      </c>
      <c r="F19" s="33">
        <f t="shared" si="5"/>
        <v>395381.5</v>
      </c>
      <c r="G19" s="33">
        <f t="shared" si="5"/>
        <v>200647.8</v>
      </c>
      <c r="H19" s="33">
        <f t="shared" si="5"/>
        <v>105046.1</v>
      </c>
      <c r="I19" s="33">
        <f t="shared" si="5"/>
        <v>134744.38</v>
      </c>
      <c r="J19" s="33">
        <f t="shared" si="5"/>
        <v>216697.45</v>
      </c>
      <c r="K19" s="33">
        <f t="shared" si="5"/>
        <v>145800.74</v>
      </c>
      <c r="L19" s="33">
        <f t="shared" si="4"/>
        <v>2040064.6700000004</v>
      </c>
      <c r="M19"/>
    </row>
    <row r="20" spans="1:13" ht="17.25" customHeight="1">
      <c r="A20" s="27" t="s">
        <v>26</v>
      </c>
      <c r="B20" s="33">
        <v>1725.97</v>
      </c>
      <c r="C20" s="33">
        <v>5052</v>
      </c>
      <c r="D20" s="33">
        <v>24898.31</v>
      </c>
      <c r="E20" s="33">
        <v>18456.1</v>
      </c>
      <c r="F20" s="33">
        <v>25503.84</v>
      </c>
      <c r="G20" s="33">
        <v>18065.81</v>
      </c>
      <c r="H20" s="33">
        <v>10263.63</v>
      </c>
      <c r="I20" s="33">
        <v>4603.84</v>
      </c>
      <c r="J20" s="33">
        <v>8881.75</v>
      </c>
      <c r="K20" s="33">
        <v>12952.85</v>
      </c>
      <c r="L20" s="33">
        <f t="shared" si="4"/>
        <v>130404.1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-117.1</v>
      </c>
      <c r="C23" s="33">
        <v>0</v>
      </c>
      <c r="D23" s="33">
        <v>0</v>
      </c>
      <c r="E23" s="33">
        <v>-505.8</v>
      </c>
      <c r="F23" s="33">
        <v>0</v>
      </c>
      <c r="G23" s="33">
        <v>0</v>
      </c>
      <c r="H23" s="33">
        <v>-117.39</v>
      </c>
      <c r="I23" s="33">
        <v>0</v>
      </c>
      <c r="J23" s="33">
        <v>0</v>
      </c>
      <c r="K23" s="33">
        <v>0</v>
      </c>
      <c r="L23" s="33">
        <f t="shared" si="4"/>
        <v>-740.29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-42158.2</v>
      </c>
      <c r="C27" s="33">
        <f t="shared" si="6"/>
        <v>-25454</v>
      </c>
      <c r="D27" s="33">
        <f t="shared" si="6"/>
        <v>-74166.4</v>
      </c>
      <c r="E27" s="33">
        <f t="shared" si="6"/>
        <v>-62627.350000000006</v>
      </c>
      <c r="F27" s="33">
        <f t="shared" si="6"/>
        <v>-53776.8</v>
      </c>
      <c r="G27" s="33">
        <f t="shared" si="6"/>
        <v>-35745.6</v>
      </c>
      <c r="H27" s="33">
        <f t="shared" si="6"/>
        <v>-24153.16</v>
      </c>
      <c r="I27" s="33">
        <f t="shared" si="6"/>
        <v>-51483.85</v>
      </c>
      <c r="J27" s="33">
        <f t="shared" si="6"/>
        <v>-20908.8</v>
      </c>
      <c r="K27" s="33">
        <f t="shared" si="6"/>
        <v>-45192.4</v>
      </c>
      <c r="L27" s="33">
        <f aca="true" t="shared" si="7" ref="L27:L33">SUM(B27:K27)</f>
        <v>-435666.55999999994</v>
      </c>
      <c r="M27"/>
    </row>
    <row r="28" spans="1:13" ht="18.75" customHeight="1">
      <c r="A28" s="27" t="s">
        <v>30</v>
      </c>
      <c r="B28" s="33">
        <f>B29+B30+B31+B32</f>
        <v>-22162.8</v>
      </c>
      <c r="C28" s="33">
        <f aca="true" t="shared" si="8" ref="C28:K28">C29+C30+C31+C32</f>
        <v>-25454</v>
      </c>
      <c r="D28" s="33">
        <f t="shared" si="8"/>
        <v>-74166.4</v>
      </c>
      <c r="E28" s="33">
        <f t="shared" si="8"/>
        <v>-58066.8</v>
      </c>
      <c r="F28" s="33">
        <f t="shared" si="8"/>
        <v>-53776.8</v>
      </c>
      <c r="G28" s="33">
        <f t="shared" si="8"/>
        <v>-35745.6</v>
      </c>
      <c r="H28" s="33">
        <f t="shared" si="8"/>
        <v>-16315.2</v>
      </c>
      <c r="I28" s="33">
        <f t="shared" si="8"/>
        <v>-51483.85</v>
      </c>
      <c r="J28" s="33">
        <f t="shared" si="8"/>
        <v>-20908.8</v>
      </c>
      <c r="K28" s="33">
        <f t="shared" si="8"/>
        <v>-45192.4</v>
      </c>
      <c r="L28" s="33">
        <f t="shared" si="7"/>
        <v>-403272.64999999997</v>
      </c>
      <c r="M28"/>
    </row>
    <row r="29" spans="1:13" s="36" customFormat="1" ht="18.75" customHeight="1">
      <c r="A29" s="34" t="s">
        <v>58</v>
      </c>
      <c r="B29" s="33">
        <f>-ROUND((B9)*$E$3,2)</f>
        <v>-22162.8</v>
      </c>
      <c r="C29" s="33">
        <f aca="true" t="shared" si="9" ref="C29:K29">-ROUND((C9)*$E$3,2)</f>
        <v>-25454</v>
      </c>
      <c r="D29" s="33">
        <f t="shared" si="9"/>
        <v>-74166.4</v>
      </c>
      <c r="E29" s="33">
        <f t="shared" si="9"/>
        <v>-58066.8</v>
      </c>
      <c r="F29" s="33">
        <f t="shared" si="9"/>
        <v>-53776.8</v>
      </c>
      <c r="G29" s="33">
        <f t="shared" si="9"/>
        <v>-35745.6</v>
      </c>
      <c r="H29" s="33">
        <f t="shared" si="9"/>
        <v>-16315.2</v>
      </c>
      <c r="I29" s="33">
        <f t="shared" si="9"/>
        <v>-22462</v>
      </c>
      <c r="J29" s="33">
        <f t="shared" si="9"/>
        <v>-20908.8</v>
      </c>
      <c r="K29" s="33">
        <f t="shared" si="9"/>
        <v>-45192.4</v>
      </c>
      <c r="L29" s="33">
        <f t="shared" si="7"/>
        <v>-374250.8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-443.28</v>
      </c>
      <c r="J31" s="17">
        <v>0</v>
      </c>
      <c r="K31" s="17">
        <v>0</v>
      </c>
      <c r="L31" s="33">
        <f t="shared" si="7"/>
        <v>-443.28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-28578.57</v>
      </c>
      <c r="J32" s="17">
        <v>0</v>
      </c>
      <c r="K32" s="17">
        <v>0</v>
      </c>
      <c r="L32" s="33">
        <f t="shared" si="7"/>
        <v>-28578.57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436468.18999999994</v>
      </c>
      <c r="C48" s="41">
        <f aca="true" t="shared" si="12" ref="C48:K48">IF(C17+C27+C40+C49&lt;0,0,C17+C27+C49)</f>
        <v>353768.03</v>
      </c>
      <c r="D48" s="41">
        <f t="shared" si="12"/>
        <v>1187662.54</v>
      </c>
      <c r="E48" s="41">
        <f t="shared" si="12"/>
        <v>937549.7699999999</v>
      </c>
      <c r="F48" s="41">
        <f t="shared" si="12"/>
        <v>1032215.3</v>
      </c>
      <c r="G48" s="41">
        <f t="shared" si="12"/>
        <v>570396.0900000001</v>
      </c>
      <c r="H48" s="41">
        <f t="shared" si="12"/>
        <v>311142.57</v>
      </c>
      <c r="I48" s="41">
        <f t="shared" si="12"/>
        <v>408261.82</v>
      </c>
      <c r="J48" s="41">
        <f t="shared" si="12"/>
        <v>489061.23000000004</v>
      </c>
      <c r="K48" s="41">
        <f t="shared" si="12"/>
        <v>594049.3299999998</v>
      </c>
      <c r="L48" s="42">
        <f>SUM(B48:K48)</f>
        <v>6320574.870000001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436468.19</v>
      </c>
      <c r="C54" s="41">
        <f aca="true" t="shared" si="14" ref="C54:J54">SUM(C55:C66)</f>
        <v>353768.03</v>
      </c>
      <c r="D54" s="41">
        <f t="shared" si="14"/>
        <v>1187662.54</v>
      </c>
      <c r="E54" s="41">
        <f t="shared" si="14"/>
        <v>937549.78</v>
      </c>
      <c r="F54" s="41">
        <f t="shared" si="14"/>
        <v>1032215.31</v>
      </c>
      <c r="G54" s="41">
        <f t="shared" si="14"/>
        <v>570396.09</v>
      </c>
      <c r="H54" s="41">
        <f t="shared" si="14"/>
        <v>311142.57</v>
      </c>
      <c r="I54" s="41">
        <f>SUM(I55:I69)</f>
        <v>408261.82</v>
      </c>
      <c r="J54" s="41">
        <f t="shared" si="14"/>
        <v>489061.23</v>
      </c>
      <c r="K54" s="41">
        <f>SUM(K55:K68)</f>
        <v>594049.3300000001</v>
      </c>
      <c r="L54" s="46">
        <f>SUM(B54:K54)</f>
        <v>6320574.890000001</v>
      </c>
      <c r="M54" s="40"/>
    </row>
    <row r="55" spans="1:13" ht="18.75" customHeight="1">
      <c r="A55" s="47" t="s">
        <v>51</v>
      </c>
      <c r="B55" s="48">
        <v>436468.19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436468.19</v>
      </c>
      <c r="M55" s="40"/>
    </row>
    <row r="56" spans="1:12" ht="18.75" customHeight="1">
      <c r="A56" s="47" t="s">
        <v>61</v>
      </c>
      <c r="B56" s="17">
        <v>0</v>
      </c>
      <c r="C56" s="48">
        <v>309157.88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309157.88</v>
      </c>
    </row>
    <row r="57" spans="1:12" ht="18.75" customHeight="1">
      <c r="A57" s="47" t="s">
        <v>62</v>
      </c>
      <c r="B57" s="17">
        <v>0</v>
      </c>
      <c r="C57" s="48">
        <v>44610.15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44610.15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1187662.54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1187662.54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937549.78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937549.78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1032215.31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1032215.31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570396.09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570396.09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311142.57</v>
      </c>
      <c r="I62" s="17">
        <v>0</v>
      </c>
      <c r="J62" s="17">
        <v>0</v>
      </c>
      <c r="K62" s="17">
        <v>0</v>
      </c>
      <c r="L62" s="46">
        <f t="shared" si="15"/>
        <v>311142.57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489061.23</v>
      </c>
      <c r="K64" s="17">
        <v>0</v>
      </c>
      <c r="L64" s="46">
        <f t="shared" si="15"/>
        <v>489061.23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331598.34</v>
      </c>
      <c r="L65" s="46">
        <f t="shared" si="15"/>
        <v>331598.34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262450.99</v>
      </c>
      <c r="L66" s="46">
        <f t="shared" si="15"/>
        <v>262450.99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408261.82</v>
      </c>
      <c r="J69" s="53">
        <v>0</v>
      </c>
      <c r="K69" s="53">
        <v>0</v>
      </c>
      <c r="L69" s="51">
        <f>SUM(B69:K69)</f>
        <v>408261.82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2021-03-08T18:03:18Z</dcterms:modified>
  <cp:category/>
  <cp:version/>
  <cp:contentType/>
  <cp:contentStatus/>
</cp:coreProperties>
</file>