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<sst xmlns="http://schemas.openxmlformats.org/spreadsheetml/2006/main" count="80" uniqueCount="77">
  <si>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</si>
  <si>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</si>
  <si>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</si>
  <si>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</si>
  <si>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</si>
  <si>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</si>
  <si>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</si>
  <si>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</si>
  <si>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</si>
  <si>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</si>
  <si>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</si>
  <si>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</si>
  <si>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</si>
  <si>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</si>
  <si>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</si>
  <si>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</si>
  <si>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</si>
  <si>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</si>
  <si>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</si>
  <si>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</si>
  <si>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</si>
  <si>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</si>
  <si>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</si>
  <si>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</si>
  <si>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</si>
  <si>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</si>
  <si>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</si>
  <si>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</si>
  <si>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</si>
  <si>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</si>
  <si>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</si>
  <si>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</si>
  <si>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</si>
  <si>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</si>
  <si>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  (Cálculo diário)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</si>
  <si>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</si>
  <si>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</si>
  <si>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</si>
  <si>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</si>
  <si>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</si>
  <si>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</si>
  <si>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</si>
  <si>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</si>
  <si>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</si>
  <si>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</si>
  <si>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</si>
  <si>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</si>
  <si>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</si>
  <si>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</si>
  <si>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</si>
  <si>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</si>
  <si>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</si>
  <si>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</si>
  <si>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</si>
  <si>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</si>
  <si>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</si>
  <si>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</si>
  <si>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5.2.10. Maggi Adm. de Consórcios LTDA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</si>
  <si>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</si>
  <si>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</si>
  <si>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</si>
  <si>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</si>
  <si>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</si>
  <si>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</si>
  <si>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</si>
  <si>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</si>
  <si>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</si>
  <si>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</si>
  <si>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</si>
  <si>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</si>
  <si>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</si>
  <si>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</si>
  <si>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</si>
  <si>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</si>
  <si>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</si>
  <si>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do período de 19/03 a 03/12/20, lotes D3 e D7; revisão de fator de transição de 06 a 11/05/21; revisões do mês de abril/21; total de 542.342 passageiros; remuneração da rede da madrugada e ARLA 32, mês de abril/21; e remuneração da frota parada mês de maio/21.</t>
  </si>
  <si>
    <t>PERÍODO DE OPERAÇÃO DE 01/05/21 A 31/05/21 - VENCIMENTO DE 07/05/21 A 08/06/21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</si>
</sst>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O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1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2</v>
      </c>
      <c r="B4" s="64" t="s">
        <v>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4</v>
      </c>
    </row>
    <row r="5" spans="1:15" ht="42" customHeight="1">
      <c r="A5" s="64"/>
      <c r="B5" s="5" t="s">
        <v>5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6</v>
      </c>
      <c r="I5" s="5" t="s">
        <v>10</v>
      </c>
      <c r="J5" s="5" t="s">
        <v>11</v>
      </c>
      <c r="K5" s="5" t="s">
        <v>12</v>
      </c>
      <c r="L5" s="5" t="s">
        <v>12</v>
      </c>
      <c r="M5" s="5" t="s">
        <v>13</v>
      </c>
      <c r="N5" s="5" t="s">
        <v>14</v>
      </c>
      <c r="O5" s="64"/>
    </row>
    <row r="6" spans="1:15" ht="20.25" customHeight="1">
      <c r="A6" s="64"/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7" t="s">
        <v>21</v>
      </c>
      <c r="I6" s="7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6" t="s">
        <v>27</v>
      </c>
      <c r="O6" s="64"/>
    </row>
    <row r="7" spans="1:26" ht="18.75" customHeight="1">
      <c r="A7" s="8" t="s">
        <v>28</v>
      </c>
      <c r="B7" s="9">
        <f aca="true" t="shared" si="0" ref="B7:O7">B8+B11</f>
        <v>7574442</v>
      </c>
      <c r="C7" s="9">
        <f t="shared" si="0"/>
        <v>5394337</v>
      </c>
      <c r="D7" s="9">
        <f t="shared" si="0"/>
        <v>6002877</v>
      </c>
      <c r="E7" s="9">
        <f t="shared" si="0"/>
        <v>1259146</v>
      </c>
      <c r="F7" s="9">
        <f t="shared" si="0"/>
        <v>4114105</v>
      </c>
      <c r="G7" s="9">
        <f t="shared" si="0"/>
        <v>6895456</v>
      </c>
      <c r="H7" s="9">
        <f t="shared" si="0"/>
        <v>978909</v>
      </c>
      <c r="I7" s="9">
        <f t="shared" si="0"/>
        <v>5208909</v>
      </c>
      <c r="J7" s="9">
        <f t="shared" si="0"/>
        <v>4804620</v>
      </c>
      <c r="K7" s="9">
        <f t="shared" si="0"/>
        <v>6948679</v>
      </c>
      <c r="L7" s="9">
        <f t="shared" si="0"/>
        <v>5338644</v>
      </c>
      <c r="M7" s="9">
        <f t="shared" si="0"/>
        <v>2388110</v>
      </c>
      <c r="N7" s="9">
        <f t="shared" si="0"/>
        <v>1500523</v>
      </c>
      <c r="O7" s="9">
        <f t="shared" si="0"/>
        <v>58408757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29</v>
      </c>
      <c r="B8" s="11">
        <f aca="true" t="shared" si="1" ref="B8:O8">B9+B10</f>
        <v>332893</v>
      </c>
      <c r="C8" s="11">
        <f t="shared" si="1"/>
        <v>321941</v>
      </c>
      <c r="D8" s="11">
        <f t="shared" si="1"/>
        <v>268076</v>
      </c>
      <c r="E8" s="11">
        <f t="shared" si="1"/>
        <v>47916</v>
      </c>
      <c r="F8" s="11">
        <f t="shared" si="1"/>
        <v>174738</v>
      </c>
      <c r="G8" s="11">
        <f t="shared" si="1"/>
        <v>295961</v>
      </c>
      <c r="H8" s="11">
        <f t="shared" si="1"/>
        <v>56016</v>
      </c>
      <c r="I8" s="11">
        <f t="shared" si="1"/>
        <v>323305</v>
      </c>
      <c r="J8" s="11">
        <f t="shared" si="1"/>
        <v>230004</v>
      </c>
      <c r="K8" s="11">
        <f t="shared" si="1"/>
        <v>233068</v>
      </c>
      <c r="L8" s="11">
        <f t="shared" si="1"/>
        <v>189371</v>
      </c>
      <c r="M8" s="11">
        <f t="shared" si="1"/>
        <v>94614</v>
      </c>
      <c r="N8" s="11">
        <f t="shared" si="1"/>
        <v>84134</v>
      </c>
      <c r="O8" s="11">
        <f t="shared" si="1"/>
        <v>2652037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30</v>
      </c>
      <c r="B9" s="11">
        <v>332893</v>
      </c>
      <c r="C9" s="11">
        <v>321941</v>
      </c>
      <c r="D9" s="11">
        <v>268076</v>
      </c>
      <c r="E9" s="11">
        <v>47916</v>
      </c>
      <c r="F9" s="11">
        <v>174738</v>
      </c>
      <c r="G9" s="11">
        <v>295961</v>
      </c>
      <c r="H9" s="11">
        <v>55820</v>
      </c>
      <c r="I9" s="11">
        <v>323305</v>
      </c>
      <c r="J9" s="11">
        <v>230004</v>
      </c>
      <c r="K9" s="11">
        <v>232844</v>
      </c>
      <c r="L9" s="11">
        <v>189371</v>
      </c>
      <c r="M9" s="11">
        <v>94512</v>
      </c>
      <c r="N9" s="11">
        <v>84134</v>
      </c>
      <c r="O9" s="11">
        <f>SUM(B9:N9)</f>
        <v>2651515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196</v>
      </c>
      <c r="I10" s="13">
        <v>0</v>
      </c>
      <c r="J10" s="13">
        <v>0</v>
      </c>
      <c r="K10" s="13">
        <v>224</v>
      </c>
      <c r="L10" s="13">
        <v>0</v>
      </c>
      <c r="M10" s="13">
        <v>102</v>
      </c>
      <c r="N10" s="13">
        <v>0</v>
      </c>
      <c r="O10" s="11">
        <f>SUM(B10:N10)</f>
        <v>522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32</v>
      </c>
      <c r="B11" s="13">
        <v>7241549</v>
      </c>
      <c r="C11" s="13">
        <v>5072396</v>
      </c>
      <c r="D11" s="13">
        <v>5734801</v>
      </c>
      <c r="E11" s="13">
        <v>1211230</v>
      </c>
      <c r="F11" s="13">
        <v>3939367</v>
      </c>
      <c r="G11" s="13">
        <v>6599495</v>
      </c>
      <c r="H11" s="13">
        <v>922893</v>
      </c>
      <c r="I11" s="13">
        <v>4885604</v>
      </c>
      <c r="J11" s="13">
        <v>4574616</v>
      </c>
      <c r="K11" s="13">
        <v>6715611</v>
      </c>
      <c r="L11" s="13">
        <v>5149273</v>
      </c>
      <c r="M11" s="13">
        <v>2293496</v>
      </c>
      <c r="N11" s="13">
        <v>1416389</v>
      </c>
      <c r="O11" s="11">
        <f>SUM(B11:N11)</f>
        <v>55756720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33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35</v>
      </c>
      <c r="B17" s="24">
        <f>B18+B19+B20+B21+B22+B23+B24+B25</f>
        <v>27630000.78</v>
      </c>
      <c r="C17" s="24">
        <f aca="true" t="shared" si="2" ref="C17:N17">C18+C19+C20+C21+C22+C23+C24+C25</f>
        <v>20391003.67</v>
      </c>
      <c r="D17" s="24">
        <f t="shared" si="2"/>
        <v>18992470.35</v>
      </c>
      <c r="E17" s="24">
        <f t="shared" si="2"/>
        <v>5494674.29</v>
      </c>
      <c r="F17" s="24">
        <f t="shared" si="2"/>
        <v>19450684.91</v>
      </c>
      <c r="G17" s="24">
        <f t="shared" si="2"/>
        <v>26058141.67</v>
      </c>
      <c r="H17" s="24">
        <f t="shared" si="2"/>
        <v>5599971.76</v>
      </c>
      <c r="I17" s="24">
        <f t="shared" si="2"/>
        <v>19701555.57</v>
      </c>
      <c r="J17" s="24">
        <f t="shared" si="2"/>
        <v>17133546.999999996</v>
      </c>
      <c r="K17" s="24">
        <f t="shared" si="2"/>
        <v>23565596.48</v>
      </c>
      <c r="L17" s="24">
        <f t="shared" si="2"/>
        <v>22390467.849999998</v>
      </c>
      <c r="M17" s="24">
        <f t="shared" si="2"/>
        <v>12014743.94</v>
      </c>
      <c r="N17" s="24">
        <f t="shared" si="2"/>
        <v>6372451.380000001</v>
      </c>
      <c r="O17" s="24">
        <f>O18+O19+O20+O21+O22+O23+O24+O25</f>
        <v>224795309.64999998</v>
      </c>
      <c r="Q17" s="25"/>
      <c r="R17" s="25"/>
      <c r="S17" s="25"/>
      <c r="T17" s="25"/>
      <c r="U17" s="25"/>
      <c r="V17" s="25"/>
      <c r="W17" s="25"/>
    </row>
    <row r="18" spans="1:15" ht="18.75" customHeight="1">
      <c r="A18" s="26" t="s">
        <v>36</v>
      </c>
      <c r="B18" s="27">
        <v>16703159.5</v>
      </c>
      <c r="C18" s="27">
        <v>12285602.57</v>
      </c>
      <c r="D18" s="27">
        <v>11987145.070000002</v>
      </c>
      <c r="E18" s="27">
        <v>4301368.63</v>
      </c>
      <c r="F18" s="27">
        <v>9518804.72</v>
      </c>
      <c r="G18" s="27">
        <v>13115157.31</v>
      </c>
      <c r="H18" s="27">
        <v>2496511.6199999996</v>
      </c>
      <c r="I18" s="27">
        <v>11769008.969999999</v>
      </c>
      <c r="J18" s="27">
        <v>10926186.319999998</v>
      </c>
      <c r="K18" s="27">
        <v>14947303.42</v>
      </c>
      <c r="L18" s="27">
        <v>13070068.249999998</v>
      </c>
      <c r="M18" s="27">
        <v>6754052.699999999</v>
      </c>
      <c r="N18" s="27">
        <v>3835186.75</v>
      </c>
      <c r="O18" s="27">
        <f aca="true" t="shared" si="3" ref="O18:O25">SUM(B18:N18)</f>
        <v>131709555.83</v>
      </c>
    </row>
    <row r="19" spans="1:23" ht="18.75" customHeight="1">
      <c r="A19" s="26" t="s">
        <v>37</v>
      </c>
      <c r="B19" s="27">
        <v>8681122.98</v>
      </c>
      <c r="C19" s="27">
        <v>6830970.42</v>
      </c>
      <c r="D19" s="27">
        <v>6067969.519999999</v>
      </c>
      <c r="E19" s="27">
        <v>807855.58</v>
      </c>
      <c r="F19" s="27">
        <v>9063126.96</v>
      </c>
      <c r="G19" s="27">
        <v>11532088.089999998</v>
      </c>
      <c r="H19" s="27">
        <v>2914320.57</v>
      </c>
      <c r="I19" s="27">
        <v>6686622.24</v>
      </c>
      <c r="J19" s="27">
        <v>5527897.47</v>
      </c>
      <c r="K19" s="27">
        <v>6963263.18</v>
      </c>
      <c r="L19" s="27">
        <v>7583350.29</v>
      </c>
      <c r="M19" s="27">
        <v>4252617.7</v>
      </c>
      <c r="N19" s="27">
        <v>2126618.75</v>
      </c>
      <c r="O19" s="27">
        <f t="shared" si="3"/>
        <v>79037823.75</v>
      </c>
      <c r="W19" s="28"/>
    </row>
    <row r="20" spans="1:15" ht="18.75" customHeight="1">
      <c r="A20" s="26" t="s">
        <v>38</v>
      </c>
      <c r="B20" s="27">
        <v>994173.87</v>
      </c>
      <c r="C20" s="27">
        <v>731972.1799999999</v>
      </c>
      <c r="D20" s="27">
        <v>507396.91000000003</v>
      </c>
      <c r="E20" s="27">
        <v>194544.05000000002</v>
      </c>
      <c r="F20" s="27">
        <v>473874.18</v>
      </c>
      <c r="G20" s="27">
        <v>743548.39</v>
      </c>
      <c r="H20" s="27">
        <v>104763.23999999998</v>
      </c>
      <c r="I20" s="27">
        <v>397121.41000000003</v>
      </c>
      <c r="J20" s="27">
        <v>601457.7199999999</v>
      </c>
      <c r="K20" s="27">
        <v>884894.9799999999</v>
      </c>
      <c r="L20" s="27">
        <v>902897.1799999999</v>
      </c>
      <c r="M20" s="27">
        <v>381793.1499999999</v>
      </c>
      <c r="N20" s="27">
        <v>196020.47999999998</v>
      </c>
      <c r="O20" s="27">
        <f t="shared" si="3"/>
        <v>7114457.74</v>
      </c>
    </row>
    <row r="21" spans="1:15" ht="18.75" customHeight="1">
      <c r="A21" s="26" t="s">
        <v>39</v>
      </c>
      <c r="B21" s="27">
        <v>83156.46000000002</v>
      </c>
      <c r="C21" s="27">
        <v>83156.46000000002</v>
      </c>
      <c r="D21" s="27">
        <v>41578.23000000001</v>
      </c>
      <c r="E21" s="27">
        <v>41578.23000000001</v>
      </c>
      <c r="F21" s="27">
        <v>41578.23000000001</v>
      </c>
      <c r="G21" s="27">
        <v>41578.23000000001</v>
      </c>
      <c r="H21" s="27">
        <v>41578.23000000001</v>
      </c>
      <c r="I21" s="27">
        <v>41578.23000000001</v>
      </c>
      <c r="J21" s="27">
        <v>41578.23000000001</v>
      </c>
      <c r="K21" s="27">
        <v>41578.23000000001</v>
      </c>
      <c r="L21" s="27">
        <v>41578.23000000001</v>
      </c>
      <c r="M21" s="27">
        <v>41578.23000000001</v>
      </c>
      <c r="N21" s="27">
        <v>41578.23000000001</v>
      </c>
      <c r="O21" s="27">
        <f t="shared" si="3"/>
        <v>623673.45</v>
      </c>
    </row>
    <row r="22" spans="1:15" ht="18.75" customHeight="1">
      <c r="A22" s="26" t="s">
        <v>40</v>
      </c>
      <c r="B22" s="27">
        <v>-13218.089999999997</v>
      </c>
      <c r="C22" s="27">
        <v>-4406.0300000000025</v>
      </c>
      <c r="D22" s="27">
        <v>-180720.07999999987</v>
      </c>
      <c r="E22" s="27">
        <v>0</v>
      </c>
      <c r="F22" s="27">
        <v>-178759.95000000004</v>
      </c>
      <c r="G22" s="27">
        <v>0</v>
      </c>
      <c r="H22" s="27">
        <v>-95780.07999999993</v>
      </c>
      <c r="I22" s="27">
        <v>0</v>
      </c>
      <c r="J22" s="27">
        <v>-233031.96000000008</v>
      </c>
      <c r="K22" s="27">
        <v>-51545.869999999966</v>
      </c>
      <c r="L22" s="27">
        <v>-22590.009999999984</v>
      </c>
      <c r="M22" s="27">
        <v>0</v>
      </c>
      <c r="N22" s="27">
        <v>0</v>
      </c>
      <c r="O22" s="27">
        <f t="shared" si="3"/>
        <v>-780052.07</v>
      </c>
    </row>
    <row r="23" spans="1:26" ht="18.75" customHeight="1">
      <c r="A23" s="26" t="s">
        <v>41</v>
      </c>
      <c r="B23" s="27">
        <v>-226.17000000000002</v>
      </c>
      <c r="C23" s="27">
        <v>-919.41</v>
      </c>
      <c r="D23" s="27">
        <v>-57507.26000000002</v>
      </c>
      <c r="E23" s="27">
        <v>-12932.400000000001</v>
      </c>
      <c r="F23" s="27">
        <v>-3610.5499999999997</v>
      </c>
      <c r="G23" s="27">
        <v>-729.5</v>
      </c>
      <c r="H23" s="27">
        <v>-15251.880000000001</v>
      </c>
      <c r="I23" s="27">
        <v>-6597.2</v>
      </c>
      <c r="J23" s="27">
        <v>-208706.17000000004</v>
      </c>
      <c r="K23" s="27">
        <v>-3343.41</v>
      </c>
      <c r="L23" s="27">
        <v>0</v>
      </c>
      <c r="M23" s="27">
        <v>0</v>
      </c>
      <c r="N23" s="27">
        <v>-3561.0699999999993</v>
      </c>
      <c r="O23" s="27">
        <f t="shared" si="3"/>
        <v>-313385.02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42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f t="shared" si="3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43</v>
      </c>
      <c r="B25" s="27">
        <v>1181832.229999999</v>
      </c>
      <c r="C25" s="27">
        <v>464627.4800000003</v>
      </c>
      <c r="D25" s="27">
        <v>626607.9599999998</v>
      </c>
      <c r="E25" s="27">
        <v>162260.2</v>
      </c>
      <c r="F25" s="27">
        <v>535671.3199999996</v>
      </c>
      <c r="G25" s="27">
        <v>626499.1500000004</v>
      </c>
      <c r="H25" s="27">
        <v>153830.06</v>
      </c>
      <c r="I25" s="27">
        <v>813821.9199999995</v>
      </c>
      <c r="J25" s="27">
        <v>478165.39</v>
      </c>
      <c r="K25" s="27">
        <v>783445.9499999997</v>
      </c>
      <c r="L25" s="27">
        <v>815163.9099999997</v>
      </c>
      <c r="M25" s="27">
        <v>584702.1599999997</v>
      </c>
      <c r="N25" s="27">
        <v>176608.24</v>
      </c>
      <c r="O25" s="27">
        <f t="shared" si="3"/>
        <v>7403235.969999999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9"/>
      <c r="B26" s="16"/>
      <c r="C26" s="1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8.75" customHeight="1">
      <c r="A27" s="14" t="s">
        <v>44</v>
      </c>
      <c r="B27" s="27">
        <f aca="true" t="shared" si="4" ref="B27:N27">+B28+B30+B42+B43+B46-B47</f>
        <v>-73248.16999999969</v>
      </c>
      <c r="C27" s="27">
        <f>+C28+C30+C42+C43+C46-C47</f>
        <v>-349823.29999999935</v>
      </c>
      <c r="D27" s="27">
        <f t="shared" si="4"/>
        <v>-1142961.5399999998</v>
      </c>
      <c r="E27" s="27">
        <f t="shared" si="4"/>
        <v>37102.090000000055</v>
      </c>
      <c r="F27" s="27">
        <f t="shared" si="4"/>
        <v>-377811.08999999997</v>
      </c>
      <c r="G27" s="27">
        <f t="shared" si="4"/>
        <v>-456441.83999999997</v>
      </c>
      <c r="H27" s="27">
        <f t="shared" si="4"/>
        <v>-711317.87</v>
      </c>
      <c r="I27" s="27">
        <f t="shared" si="4"/>
        <v>-563842.9600000001</v>
      </c>
      <c r="J27" s="27">
        <f t="shared" si="4"/>
        <v>141973.03999999957</v>
      </c>
      <c r="K27" s="27">
        <f t="shared" si="4"/>
        <v>232621.0400000004</v>
      </c>
      <c r="L27" s="27">
        <f t="shared" si="4"/>
        <v>373915.0300000004</v>
      </c>
      <c r="M27" s="27">
        <f t="shared" si="4"/>
        <v>-56078.419999999925</v>
      </c>
      <c r="N27" s="27">
        <f t="shared" si="4"/>
        <v>-326013.31999999995</v>
      </c>
      <c r="O27" s="27">
        <f>+O28+O30+O42+O43+O46-O47</f>
        <v>-3271927.3099999987</v>
      </c>
    </row>
    <row r="28" spans="1:15" ht="18.75" customHeight="1">
      <c r="A28" s="26" t="s">
        <v>45</v>
      </c>
      <c r="B28" s="32">
        <f>+B29</f>
        <v>-1464729.1999999997</v>
      </c>
      <c r="C28" s="32">
        <f>+C29</f>
        <v>-1416540.3999999997</v>
      </c>
      <c r="D28" s="32">
        <f aca="true" t="shared" si="5" ref="D28:O28">+D29</f>
        <v>-1179534.4</v>
      </c>
      <c r="E28" s="32">
        <f t="shared" si="5"/>
        <v>-210830.39999999997</v>
      </c>
      <c r="F28" s="32">
        <f t="shared" si="5"/>
        <v>-768847.2</v>
      </c>
      <c r="G28" s="32">
        <f t="shared" si="5"/>
        <v>-1302228.4</v>
      </c>
      <c r="H28" s="32">
        <f t="shared" si="5"/>
        <v>-245607.99999999997</v>
      </c>
      <c r="I28" s="32">
        <f t="shared" si="5"/>
        <v>-1422542.0000000002</v>
      </c>
      <c r="J28" s="32">
        <f t="shared" si="5"/>
        <v>-1012017.6000000003</v>
      </c>
      <c r="K28" s="32">
        <f t="shared" si="5"/>
        <v>-1024513.6</v>
      </c>
      <c r="L28" s="32">
        <f t="shared" si="5"/>
        <v>-833232.4</v>
      </c>
      <c r="M28" s="32">
        <f t="shared" si="5"/>
        <v>-415852.7999999999</v>
      </c>
      <c r="N28" s="32">
        <f t="shared" si="5"/>
        <v>-370189.6</v>
      </c>
      <c r="O28" s="32">
        <f t="shared" si="5"/>
        <v>-11666666</v>
      </c>
    </row>
    <row r="29" spans="1:26" ht="18.75" customHeight="1">
      <c r="A29" s="29" t="s">
        <v>46</v>
      </c>
      <c r="B29" s="16">
        <v>-1464729.1999999997</v>
      </c>
      <c r="C29" s="16">
        <v>-1416540.3999999997</v>
      </c>
      <c r="D29" s="16">
        <v>-1179534.4</v>
      </c>
      <c r="E29" s="16">
        <v>-210830.39999999997</v>
      </c>
      <c r="F29" s="16">
        <v>-768847.2</v>
      </c>
      <c r="G29" s="16">
        <v>-1302228.4</v>
      </c>
      <c r="H29" s="16">
        <v>-245607.99999999997</v>
      </c>
      <c r="I29" s="16">
        <v>-1422542.0000000002</v>
      </c>
      <c r="J29" s="16">
        <v>-1012017.6000000003</v>
      </c>
      <c r="K29" s="16">
        <v>-1024513.6</v>
      </c>
      <c r="L29" s="16">
        <v>-833232.4</v>
      </c>
      <c r="M29" s="16">
        <v>-415852.7999999999</v>
      </c>
      <c r="N29" s="16">
        <v>-370189.6</v>
      </c>
      <c r="O29" s="33">
        <f aca="true" t="shared" si="6" ref="O29:O47">SUM(B29:N29)</f>
        <v>-11666666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47</v>
      </c>
      <c r="B30" s="32">
        <f>SUM(B31:B40)</f>
        <v>-1348</v>
      </c>
      <c r="C30" s="32">
        <f aca="true" t="shared" si="7" ref="C30:O30">SUM(C31:C40)</f>
        <v>0</v>
      </c>
      <c r="D30" s="32">
        <f t="shared" si="7"/>
        <v>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-461781.76</v>
      </c>
      <c r="I30" s="32">
        <f t="shared" si="7"/>
        <v>0</v>
      </c>
      <c r="J30" s="32">
        <f t="shared" si="7"/>
        <v>-2696</v>
      </c>
      <c r="K30" s="32">
        <f t="shared" si="7"/>
        <v>0</v>
      </c>
      <c r="L30" s="32">
        <f t="shared" si="7"/>
        <v>0</v>
      </c>
      <c r="M30" s="32">
        <f t="shared" si="7"/>
        <v>-2022</v>
      </c>
      <c r="N30" s="32">
        <f t="shared" si="7"/>
        <v>0</v>
      </c>
      <c r="O30" s="32">
        <f t="shared" si="7"/>
        <v>-467847.76</v>
      </c>
    </row>
    <row r="31" spans="1:26" ht="18.75" customHeight="1">
      <c r="A31" s="29" t="s">
        <v>48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6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9" t="s">
        <v>49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6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9" t="s">
        <v>50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6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9" t="s">
        <v>51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6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9" t="s">
        <v>52</v>
      </c>
      <c r="B35" s="34">
        <v>-1348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-2696</v>
      </c>
      <c r="K35" s="34">
        <v>0</v>
      </c>
      <c r="L35" s="34">
        <v>0</v>
      </c>
      <c r="M35" s="34">
        <v>-2022</v>
      </c>
      <c r="N35" s="34">
        <v>0</v>
      </c>
      <c r="O35" s="34">
        <f t="shared" si="6"/>
        <v>-6066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53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6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6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55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6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56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-27410.739999999998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6"/>
        <v>-27410.739999999998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57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-434371.02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f t="shared" si="6"/>
        <v>-434371.02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58</v>
      </c>
      <c r="B42" s="36">
        <v>1392829.03</v>
      </c>
      <c r="C42" s="36">
        <v>1066717.1000000003</v>
      </c>
      <c r="D42" s="36">
        <v>36572.860000000015</v>
      </c>
      <c r="E42" s="36">
        <v>247932.49000000002</v>
      </c>
      <c r="F42" s="36">
        <v>391036.11</v>
      </c>
      <c r="G42" s="36">
        <v>845786.5599999999</v>
      </c>
      <c r="H42" s="36">
        <v>-3928.109999999997</v>
      </c>
      <c r="I42" s="36">
        <v>858699.0400000002</v>
      </c>
      <c r="J42" s="36">
        <v>1156686.64</v>
      </c>
      <c r="K42" s="36">
        <v>1257134.6400000004</v>
      </c>
      <c r="L42" s="36">
        <v>1207147.4300000004</v>
      </c>
      <c r="M42" s="36">
        <v>361796.37999999995</v>
      </c>
      <c r="N42" s="36">
        <v>44176.28</v>
      </c>
      <c r="O42" s="34">
        <f t="shared" si="6"/>
        <v>8862586.450000001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4">
        <f t="shared" si="6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4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60</v>
      </c>
      <c r="B45" s="37">
        <f aca="true" t="shared" si="8" ref="B45:N45">+B17+B27</f>
        <v>27556752.610000003</v>
      </c>
      <c r="C45" s="37">
        <f t="shared" si="8"/>
        <v>20041180.37</v>
      </c>
      <c r="D45" s="37">
        <f t="shared" si="8"/>
        <v>17849508.810000002</v>
      </c>
      <c r="E45" s="37">
        <f t="shared" si="8"/>
        <v>5531776.38</v>
      </c>
      <c r="F45" s="37">
        <f t="shared" si="8"/>
        <v>19072873.82</v>
      </c>
      <c r="G45" s="37">
        <f t="shared" si="8"/>
        <v>25601699.830000002</v>
      </c>
      <c r="H45" s="37">
        <f t="shared" si="8"/>
        <v>4888653.89</v>
      </c>
      <c r="I45" s="37">
        <f t="shared" si="8"/>
        <v>19137712.61</v>
      </c>
      <c r="J45" s="37">
        <f t="shared" si="8"/>
        <v>17275520.039999995</v>
      </c>
      <c r="K45" s="37">
        <f t="shared" si="8"/>
        <v>23798217.52</v>
      </c>
      <c r="L45" s="37">
        <f t="shared" si="8"/>
        <v>22764382.88</v>
      </c>
      <c r="M45" s="37">
        <f t="shared" si="8"/>
        <v>11958665.52</v>
      </c>
      <c r="N45" s="37">
        <f t="shared" si="8"/>
        <v>6046438.0600000005</v>
      </c>
      <c r="O45" s="37">
        <f>SUM(B45:N45)</f>
        <v>221523382.34</v>
      </c>
      <c r="P45"/>
      <c r="Q45" s="38"/>
      <c r="R45"/>
      <c r="S45"/>
      <c r="T45"/>
      <c r="U45"/>
      <c r="V45"/>
      <c r="W45"/>
      <c r="X45"/>
      <c r="Y45"/>
      <c r="Z45"/>
    </row>
    <row r="46" spans="1:19" ht="18.75" customHeight="1">
      <c r="A46" s="39" t="s">
        <v>61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16">
        <f t="shared" si="6"/>
        <v>0</v>
      </c>
      <c r="P46"/>
      <c r="Q46"/>
      <c r="R46"/>
      <c r="S46"/>
    </row>
    <row r="47" spans="1:19" ht="18.75" customHeight="1">
      <c r="A47" s="39" t="s">
        <v>62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16">
        <f t="shared" si="6"/>
        <v>0</v>
      </c>
      <c r="P47"/>
      <c r="Q47" s="38"/>
      <c r="R47"/>
      <c r="S47"/>
    </row>
    <row r="48" spans="1:19" ht="15.75">
      <c r="A48" s="40"/>
      <c r="B48" s="41"/>
      <c r="C48" s="41"/>
      <c r="D48" s="42"/>
      <c r="E48" s="42"/>
      <c r="F48" s="42"/>
      <c r="G48" s="42"/>
      <c r="H48" s="42"/>
      <c r="I48" s="41"/>
      <c r="J48" s="42"/>
      <c r="K48" s="42"/>
      <c r="L48" s="42"/>
      <c r="M48" s="42"/>
      <c r="N48" s="42"/>
      <c r="O48" s="43"/>
      <c r="P48" s="44"/>
      <c r="Q48"/>
      <c r="R48" s="38"/>
      <c r="S48"/>
    </row>
    <row r="49" spans="1:19" ht="12.75" customHeight="1">
      <c r="A49" s="45"/>
      <c r="B49" s="46"/>
      <c r="C49" s="46"/>
      <c r="D49" s="47"/>
      <c r="E49" s="47"/>
      <c r="F49" s="47"/>
      <c r="G49" s="47"/>
      <c r="H49" s="47"/>
      <c r="I49" s="46"/>
      <c r="J49" s="47"/>
      <c r="K49" s="47"/>
      <c r="L49" s="47"/>
      <c r="M49" s="47"/>
      <c r="N49" s="47"/>
      <c r="O49" s="48"/>
      <c r="P49" s="44"/>
      <c r="Q49"/>
      <c r="R49" s="38"/>
      <c r="S49"/>
    </row>
    <row r="50" spans="1:17" ht="15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Q50" s="38"/>
    </row>
    <row r="51" spans="1:17" ht="18.75" customHeight="1">
      <c r="A51" s="14" t="s">
        <v>63</v>
      </c>
      <c r="B51" s="52">
        <f aca="true" t="shared" si="9" ref="B51:O51">SUM(B52:B62)</f>
        <v>27556752.6</v>
      </c>
      <c r="C51" s="52">
        <f t="shared" si="9"/>
        <v>20041180.330000006</v>
      </c>
      <c r="D51" s="52">
        <f t="shared" si="9"/>
        <v>17849508.830000002</v>
      </c>
      <c r="E51" s="52">
        <f t="shared" si="9"/>
        <v>5531776.4</v>
      </c>
      <c r="F51" s="52">
        <f t="shared" si="9"/>
        <v>19072873.85</v>
      </c>
      <c r="G51" s="52">
        <f t="shared" si="9"/>
        <v>25601699.810000002</v>
      </c>
      <c r="H51" s="52">
        <f t="shared" si="9"/>
        <v>4888653.880000001</v>
      </c>
      <c r="I51" s="52">
        <f t="shared" si="9"/>
        <v>19137712.64999999</v>
      </c>
      <c r="J51" s="52">
        <f t="shared" si="9"/>
        <v>17275520.090000004</v>
      </c>
      <c r="K51" s="52">
        <f t="shared" si="9"/>
        <v>23798217.510000005</v>
      </c>
      <c r="L51" s="52">
        <f t="shared" si="9"/>
        <v>22764382.88</v>
      </c>
      <c r="M51" s="52">
        <f t="shared" si="9"/>
        <v>11958665.5</v>
      </c>
      <c r="N51" s="52">
        <f t="shared" si="9"/>
        <v>6046438.070000001</v>
      </c>
      <c r="O51" s="37">
        <f t="shared" si="9"/>
        <v>221523382.40000004</v>
      </c>
      <c r="Q51"/>
    </row>
    <row r="52" spans="1:18" ht="18.75" customHeight="1">
      <c r="A52" s="26" t="s">
        <v>64</v>
      </c>
      <c r="B52" s="52">
        <v>22777617.03</v>
      </c>
      <c r="C52" s="52">
        <v>14657628.290000003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>SUM(B52:N52)</f>
        <v>37435245.32000001</v>
      </c>
      <c r="P52"/>
      <c r="Q52"/>
      <c r="R52" s="38"/>
    </row>
    <row r="53" spans="1:16" ht="18.75" customHeight="1">
      <c r="A53" s="26" t="s">
        <v>65</v>
      </c>
      <c r="B53" s="52">
        <v>4779135.569999999</v>
      </c>
      <c r="C53" s="52">
        <v>5383552.040000001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7">
        <f aca="true" t="shared" si="10" ref="O53:O62">SUM(B53:N53)</f>
        <v>10162687.61</v>
      </c>
      <c r="P53"/>
    </row>
    <row r="54" spans="1:17" ht="18.75" customHeight="1">
      <c r="A54" s="26" t="s">
        <v>66</v>
      </c>
      <c r="B54" s="53">
        <v>0</v>
      </c>
      <c r="C54" s="53">
        <v>0</v>
      </c>
      <c r="D54" s="32">
        <v>17849508.830000002</v>
      </c>
      <c r="E54" s="53">
        <v>0</v>
      </c>
      <c r="F54" s="53">
        <v>0</v>
      </c>
      <c r="G54" s="53">
        <v>0</v>
      </c>
      <c r="H54" s="52">
        <v>4888653.880000001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2">
        <f t="shared" si="10"/>
        <v>22738162.71</v>
      </c>
      <c r="Q54"/>
    </row>
    <row r="55" spans="1:18" ht="18.75" customHeight="1">
      <c r="A55" s="26" t="s">
        <v>67</v>
      </c>
      <c r="B55" s="53">
        <v>0</v>
      </c>
      <c r="C55" s="53">
        <v>0</v>
      </c>
      <c r="D55" s="53">
        <v>0</v>
      </c>
      <c r="E55" s="32">
        <v>5531776.4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0"/>
        <v>5531776.4</v>
      </c>
      <c r="R55"/>
    </row>
    <row r="56" spans="1:19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32">
        <v>19072873.85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32">
        <f t="shared" si="10"/>
        <v>19072873.85</v>
      </c>
      <c r="S56"/>
    </row>
    <row r="57" spans="1:20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2">
        <v>25601699.810000002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37">
        <f t="shared" si="10"/>
        <v>25601699.810000002</v>
      </c>
      <c r="T57"/>
    </row>
    <row r="58" spans="1:21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2">
        <v>19137712.64999999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37">
        <f t="shared" si="10"/>
        <v>19137712.64999999</v>
      </c>
      <c r="U58"/>
    </row>
    <row r="59" spans="1:22" ht="18.75" customHeight="1">
      <c r="A59" s="26" t="s">
        <v>71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32">
        <v>17275520.090000004</v>
      </c>
      <c r="K59" s="53">
        <v>0</v>
      </c>
      <c r="L59" s="53">
        <v>0</v>
      </c>
      <c r="M59" s="53">
        <v>0</v>
      </c>
      <c r="N59" s="53">
        <v>0</v>
      </c>
      <c r="O59" s="37">
        <f t="shared" si="10"/>
        <v>17275520.090000004</v>
      </c>
      <c r="V59"/>
    </row>
    <row r="60" spans="1:23" ht="18.75" customHeight="1">
      <c r="A60" s="26" t="s">
        <v>72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32">
        <v>23798217.510000005</v>
      </c>
      <c r="L60" s="32">
        <v>22764382.88</v>
      </c>
      <c r="M60" s="53">
        <v>0</v>
      </c>
      <c r="N60" s="53">
        <v>0</v>
      </c>
      <c r="O60" s="37">
        <f t="shared" si="10"/>
        <v>46562600.39</v>
      </c>
      <c r="P60"/>
      <c r="W60"/>
    </row>
    <row r="61" spans="1:25" ht="18.75" customHeight="1">
      <c r="A61" s="26" t="s">
        <v>73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32">
        <v>11958665.5</v>
      </c>
      <c r="N61" s="53">
        <v>0</v>
      </c>
      <c r="O61" s="37">
        <f t="shared" si="10"/>
        <v>11958665.5</v>
      </c>
      <c r="R61"/>
      <c r="Y61"/>
    </row>
    <row r="62" spans="1:26" ht="18.75" customHeight="1">
      <c r="A62" s="40" t="s">
        <v>74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6046438.070000001</v>
      </c>
      <c r="O62" s="56">
        <f t="shared" si="10"/>
        <v>6046438.070000001</v>
      </c>
      <c r="P62"/>
      <c r="S62"/>
      <c r="Z62"/>
    </row>
    <row r="63" spans="1:12" ht="21" customHeight="1">
      <c r="A63" s="57" t="s">
        <v>75</v>
      </c>
      <c r="B63" s="58"/>
      <c r="C63" s="58"/>
      <c r="D63"/>
      <c r="E63"/>
      <c r="F63"/>
      <c r="G63"/>
      <c r="H63" s="59"/>
      <c r="I63" s="59"/>
      <c r="J63"/>
      <c r="K63"/>
      <c r="L63"/>
    </row>
    <row r="64" spans="1:14" ht="15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2:12" ht="13.5">
      <c r="B65" s="58"/>
      <c r="C65" s="58"/>
      <c r="D65"/>
      <c r="E65"/>
      <c r="F65"/>
      <c r="G65"/>
      <c r="H65" s="59"/>
      <c r="I65" s="59"/>
      <c r="J65"/>
      <c r="K65"/>
      <c r="L65"/>
    </row>
    <row r="66" spans="2:12" ht="13.5">
      <c r="B66" s="58"/>
      <c r="C66" s="58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60"/>
      <c r="I67" s="60"/>
      <c r="J67" s="61"/>
      <c r="K67" s="61"/>
      <c r="L67" s="61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95" spans="2:14" ht="13.5"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2021-06-07T19:39:16Z</dcterms:created>
  <dcterms:modified xsi:type="dcterms:W3CDTF">2021-06-07T19:48:44Z</dcterms:modified>
  <cp:category/>
  <cp:version/>
  <cp:contentType/>
  <cp:contentStatus/>
</cp:coreProperties>
</file>