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<sst xmlns="http://schemas.openxmlformats.org/spreadsheetml/2006/main" count="80" uniqueCount="77">
  <si>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</si>
  <si>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</si>
  <si>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</si>
  <si>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</si>
  <si>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</si>
  <si>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</si>
  <si>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</si>
  <si>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</si>
  <si>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</si>
  <si>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</si>
  <si>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</si>
  <si>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</si>
  <si>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</si>
  <si>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</si>
  <si>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</si>
  <si>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</si>
  <si>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</si>
  <si>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</si>
  <si>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</si>
  <si>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</si>
  <si>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</si>
  <si>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</si>
  <si>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</si>
  <si>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</si>
  <si>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</si>
  <si>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</si>
  <si>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</si>
  <si>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</si>
  <si>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</si>
  <si>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</si>
  <si>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</si>
  <si>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</si>
  <si>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</si>
  <si>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</si>
  <si>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</si>
  <si>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</si>
  <si>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</si>
  <si>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</si>
  <si>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</si>
  <si>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</si>
  <si>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</si>
  <si>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</si>
  <si>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</si>
  <si>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</si>
  <si>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</si>
  <si>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</si>
  <si>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</si>
  <si>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</si>
  <si>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</si>
  <si>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</si>
  <si>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</si>
  <si>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</si>
  <si>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</si>
  <si>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</si>
  <si>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</si>
  <si>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</si>
  <si>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</si>
  <si>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</si>
  <si>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</si>
  <si>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</si>
  <si>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</si>
  <si>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</si>
  <si>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</si>
  <si>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</si>
  <si>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</si>
  <si>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</si>
  <si>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</si>
  <si>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</si>
  <si>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</si>
  <si>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</si>
  <si>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</si>
  <si>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</si>
  <si>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</si>
  <si>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30/05/21 - VENCIMENTO 07/06/21</t>
  </si>
  <si>
    <t>5.2.10. Maggi Adm. de Consórcios LTDA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</si>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</sst>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101497</v>
      </c>
      <c r="C7" s="9">
        <f t="shared" si="0"/>
        <v>68172</v>
      </c>
      <c r="D7" s="9">
        <f t="shared" si="0"/>
        <v>78661</v>
      </c>
      <c r="E7" s="9">
        <f t="shared" si="0"/>
        <v>15351</v>
      </c>
      <c r="F7" s="9">
        <f t="shared" si="0"/>
        <v>57822</v>
      </c>
      <c r="G7" s="9">
        <f t="shared" si="0"/>
        <v>82850</v>
      </c>
      <c r="H7" s="9">
        <f t="shared" si="0"/>
        <v>9560</v>
      </c>
      <c r="I7" s="9">
        <f t="shared" si="0"/>
        <v>57277</v>
      </c>
      <c r="J7" s="9">
        <f t="shared" si="0"/>
        <v>64968</v>
      </c>
      <c r="K7" s="9">
        <f t="shared" si="0"/>
        <v>96316</v>
      </c>
      <c r="L7" s="9">
        <f t="shared" si="0"/>
        <v>73328</v>
      </c>
      <c r="M7" s="9">
        <f t="shared" si="0"/>
        <v>29950</v>
      </c>
      <c r="N7" s="9">
        <f t="shared" si="0"/>
        <v>16657</v>
      </c>
      <c r="O7" s="9">
        <f t="shared" si="0"/>
        <v>752409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6080</v>
      </c>
      <c r="C8" s="11">
        <f t="shared" si="1"/>
        <v>5406</v>
      </c>
      <c r="D8" s="11">
        <f t="shared" si="1"/>
        <v>4838</v>
      </c>
      <c r="E8" s="11">
        <f t="shared" si="1"/>
        <v>772</v>
      </c>
      <c r="F8" s="11">
        <f t="shared" si="1"/>
        <v>3339</v>
      </c>
      <c r="G8" s="11">
        <f t="shared" si="1"/>
        <v>4830</v>
      </c>
      <c r="H8" s="11">
        <f t="shared" si="1"/>
        <v>720</v>
      </c>
      <c r="I8" s="11">
        <f t="shared" si="1"/>
        <v>4564</v>
      </c>
      <c r="J8" s="11">
        <f t="shared" si="1"/>
        <v>3751</v>
      </c>
      <c r="K8" s="11">
        <f t="shared" si="1"/>
        <v>4667</v>
      </c>
      <c r="L8" s="11">
        <f t="shared" si="1"/>
        <v>3246</v>
      </c>
      <c r="M8" s="11">
        <f t="shared" si="1"/>
        <v>1409</v>
      </c>
      <c r="N8" s="11">
        <f t="shared" si="1"/>
        <v>1039</v>
      </c>
      <c r="O8" s="11">
        <f t="shared" si="1"/>
        <v>44661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6080</v>
      </c>
      <c r="C9" s="11">
        <v>5406</v>
      </c>
      <c r="D9" s="11">
        <v>4838</v>
      </c>
      <c r="E9" s="11">
        <v>772</v>
      </c>
      <c r="F9" s="11">
        <v>3339</v>
      </c>
      <c r="G9" s="11">
        <v>4830</v>
      </c>
      <c r="H9" s="11">
        <v>719</v>
      </c>
      <c r="I9" s="11">
        <v>4564</v>
      </c>
      <c r="J9" s="11">
        <v>3751</v>
      </c>
      <c r="K9" s="11">
        <v>4664</v>
      </c>
      <c r="L9" s="11">
        <v>3246</v>
      </c>
      <c r="M9" s="11">
        <v>1409</v>
      </c>
      <c r="N9" s="11">
        <v>1039</v>
      </c>
      <c r="O9" s="11">
        <f>SUM(B9:N9)</f>
        <v>44657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3</v>
      </c>
      <c r="L10" s="13">
        <v>0</v>
      </c>
      <c r="M10" s="13">
        <v>0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95417</v>
      </c>
      <c r="C11" s="13">
        <v>62766</v>
      </c>
      <c r="D11" s="13">
        <v>73823</v>
      </c>
      <c r="E11" s="13">
        <v>14579</v>
      </c>
      <c r="F11" s="13">
        <v>54483</v>
      </c>
      <c r="G11" s="13">
        <v>78020</v>
      </c>
      <c r="H11" s="13">
        <v>8840</v>
      </c>
      <c r="I11" s="13">
        <v>52713</v>
      </c>
      <c r="J11" s="13">
        <v>61217</v>
      </c>
      <c r="K11" s="13">
        <v>91649</v>
      </c>
      <c r="L11" s="13">
        <v>70082</v>
      </c>
      <c r="M11" s="13">
        <v>28541</v>
      </c>
      <c r="N11" s="13">
        <v>15618</v>
      </c>
      <c r="O11" s="11">
        <f>SUM(B11:N11)</f>
        <v>707748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1.48004121664405</v>
      </c>
      <c r="C15" s="19">
        <v>1.519638250090426</v>
      </c>
      <c r="D15" s="19">
        <v>1.41530532983299</v>
      </c>
      <c r="E15" s="19">
        <v>1.127884385456184</v>
      </c>
      <c r="F15" s="19">
        <v>1.881037317059266</v>
      </c>
      <c r="G15" s="19">
        <v>1.800477755230882</v>
      </c>
      <c r="H15" s="19">
        <v>2.168016801680168</v>
      </c>
      <c r="I15" s="19">
        <v>1.555155241559408</v>
      </c>
      <c r="J15" s="19">
        <v>1.469980136549186</v>
      </c>
      <c r="K15" s="19">
        <v>1.421494332996027</v>
      </c>
      <c r="L15" s="19">
        <v>1.527962752319589</v>
      </c>
      <c r="M15" s="19">
        <v>1.62339381339563</v>
      </c>
      <c r="N15" s="19">
        <v>1.486835193846927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389976.2</v>
      </c>
      <c r="C17" s="24">
        <f aca="true" t="shared" si="2" ref="C17:N17">C18+C19+C20+C21+C22+C23+C24+C25</f>
        <v>266823.02999999997</v>
      </c>
      <c r="D17" s="24">
        <f t="shared" si="2"/>
        <v>244049.8</v>
      </c>
      <c r="E17" s="24">
        <f t="shared" si="2"/>
        <v>68864.40000000001</v>
      </c>
      <c r="F17" s="24">
        <f t="shared" si="2"/>
        <v>274518.83</v>
      </c>
      <c r="G17" s="24">
        <f t="shared" si="2"/>
        <v>318886.41000000003</v>
      </c>
      <c r="H17" s="24">
        <f t="shared" si="2"/>
        <v>57363.630000000005</v>
      </c>
      <c r="I17" s="24">
        <f t="shared" si="2"/>
        <v>237719.55000000002</v>
      </c>
      <c r="J17" s="24">
        <f t="shared" si="2"/>
        <v>232929.39</v>
      </c>
      <c r="K17" s="24">
        <f t="shared" si="2"/>
        <v>336080.32999999996</v>
      </c>
      <c r="L17" s="24">
        <f t="shared" si="2"/>
        <v>317440.1899999999</v>
      </c>
      <c r="M17" s="24">
        <f t="shared" si="2"/>
        <v>165077.98000000004</v>
      </c>
      <c r="N17" s="24">
        <f t="shared" si="2"/>
        <v>73394.51999999999</v>
      </c>
      <c r="O17" s="24">
        <f>O18+O19+O20+O21+O22+O23+O24+O25</f>
        <v>2983124.26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223821.18</v>
      </c>
      <c r="C18" s="30">
        <f t="shared" si="3"/>
        <v>155261.73</v>
      </c>
      <c r="D18" s="30">
        <f t="shared" si="3"/>
        <v>157078.15</v>
      </c>
      <c r="E18" s="30">
        <f t="shared" si="3"/>
        <v>52440.55</v>
      </c>
      <c r="F18" s="30">
        <f t="shared" si="3"/>
        <v>133782.76</v>
      </c>
      <c r="G18" s="30">
        <f t="shared" si="3"/>
        <v>157580.7</v>
      </c>
      <c r="H18" s="30">
        <f t="shared" si="3"/>
        <v>24380.87</v>
      </c>
      <c r="I18" s="30">
        <f t="shared" si="3"/>
        <v>129411.65</v>
      </c>
      <c r="J18" s="30">
        <f t="shared" si="3"/>
        <v>147743.73</v>
      </c>
      <c r="K18" s="30">
        <f t="shared" si="3"/>
        <v>207185.35</v>
      </c>
      <c r="L18" s="30">
        <f t="shared" si="3"/>
        <v>179521.61</v>
      </c>
      <c r="M18" s="30">
        <f t="shared" si="3"/>
        <v>84704.59</v>
      </c>
      <c r="N18" s="30">
        <f t="shared" si="3"/>
        <v>42573.63</v>
      </c>
      <c r="O18" s="30">
        <f aca="true" t="shared" si="4" ref="O18:O25">SUM(B18:N18)</f>
        <v>1695486.5000000002</v>
      </c>
    </row>
    <row r="19" spans="1:23" ht="18.75" customHeight="1">
      <c r="A19" s="26" t="s">
        <v>35</v>
      </c>
      <c r="B19" s="30">
        <f>IF(B15&lt;&gt;0,ROUND((B15-1)*B18,2),0)</f>
        <v>107443.39</v>
      </c>
      <c r="C19" s="30">
        <f aca="true" t="shared" si="5" ref="C19:N19">IF(C15&lt;&gt;0,ROUND((C15-1)*C18,2),0)</f>
        <v>80679.93</v>
      </c>
      <c r="D19" s="30">
        <f t="shared" si="5"/>
        <v>65235.39</v>
      </c>
      <c r="E19" s="30">
        <f t="shared" si="5"/>
        <v>6706.33</v>
      </c>
      <c r="F19" s="30">
        <f t="shared" si="5"/>
        <v>117867.6</v>
      </c>
      <c r="G19" s="30">
        <f t="shared" si="5"/>
        <v>126139.85</v>
      </c>
      <c r="H19" s="30">
        <f t="shared" si="5"/>
        <v>28477.27</v>
      </c>
      <c r="I19" s="30">
        <f t="shared" si="5"/>
        <v>71843.56</v>
      </c>
      <c r="J19" s="30">
        <f t="shared" si="5"/>
        <v>69436.62</v>
      </c>
      <c r="K19" s="30">
        <f t="shared" si="5"/>
        <v>87327.45</v>
      </c>
      <c r="L19" s="30">
        <f t="shared" si="5"/>
        <v>94780.72</v>
      </c>
      <c r="M19" s="30">
        <f t="shared" si="5"/>
        <v>52804.32</v>
      </c>
      <c r="N19" s="30">
        <f t="shared" si="5"/>
        <v>20726.34</v>
      </c>
      <c r="O19" s="30">
        <f t="shared" si="4"/>
        <v>929468.7699999999</v>
      </c>
      <c r="W19" s="62"/>
    </row>
    <row r="20" spans="1:15" ht="18.75" customHeight="1">
      <c r="A20" s="26" t="s">
        <v>36</v>
      </c>
      <c r="B20" s="30">
        <v>18421.12</v>
      </c>
      <c r="C20" s="30">
        <v>13263.89</v>
      </c>
      <c r="D20" s="30">
        <v>8881.31</v>
      </c>
      <c r="E20" s="30">
        <v>3567.73</v>
      </c>
      <c r="F20" s="30">
        <v>10090.81</v>
      </c>
      <c r="G20" s="30">
        <v>13614.98</v>
      </c>
      <c r="H20" s="30">
        <v>1613.24</v>
      </c>
      <c r="I20" s="30">
        <v>9246.59</v>
      </c>
      <c r="J20" s="30">
        <v>11300.25</v>
      </c>
      <c r="K20" s="30">
        <v>16616.62</v>
      </c>
      <c r="L20" s="30">
        <v>16229.73</v>
      </c>
      <c r="M20" s="30">
        <v>7366.48</v>
      </c>
      <c r="N20" s="30">
        <v>3250.59</v>
      </c>
      <c r="O20" s="30">
        <f t="shared" si="4"/>
        <v>133463.34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-2869.76</v>
      </c>
      <c r="E23" s="30">
        <v>-425.64</v>
      </c>
      <c r="F23" s="30">
        <v>-76.84</v>
      </c>
      <c r="G23" s="30">
        <v>0</v>
      </c>
      <c r="H23" s="30">
        <v>-321.56</v>
      </c>
      <c r="I23" s="30">
        <v>-375.8</v>
      </c>
      <c r="J23" s="30">
        <v>-4799.97</v>
      </c>
      <c r="K23" s="30">
        <v>0</v>
      </c>
      <c r="L23" s="30">
        <v>0</v>
      </c>
      <c r="M23" s="30">
        <v>0</v>
      </c>
      <c r="N23" s="30">
        <v>-194.31</v>
      </c>
      <c r="O23" s="30">
        <f t="shared" si="4"/>
        <v>-9063.88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-26752</v>
      </c>
      <c r="C27" s="30">
        <f>+C28+C30+C42+C43+C46-C47</f>
        <v>-23786.4</v>
      </c>
      <c r="D27" s="30">
        <f t="shared" si="6"/>
        <v>-22406.38</v>
      </c>
      <c r="E27" s="30">
        <f t="shared" si="6"/>
        <v>-3396.8</v>
      </c>
      <c r="F27" s="30">
        <f t="shared" si="6"/>
        <v>-14691.6</v>
      </c>
      <c r="G27" s="30">
        <f t="shared" si="6"/>
        <v>-21252</v>
      </c>
      <c r="H27" s="30">
        <f t="shared" si="6"/>
        <v>-8665.75</v>
      </c>
      <c r="I27" s="30">
        <f t="shared" si="6"/>
        <v>-20081.6</v>
      </c>
      <c r="J27" s="30">
        <f t="shared" si="6"/>
        <v>-16504.4</v>
      </c>
      <c r="K27" s="30">
        <f t="shared" si="6"/>
        <v>-20521.6</v>
      </c>
      <c r="L27" s="30">
        <f t="shared" si="6"/>
        <v>-14282.4</v>
      </c>
      <c r="M27" s="30">
        <f t="shared" si="6"/>
        <v>-6199.6</v>
      </c>
      <c r="N27" s="30">
        <f t="shared" si="6"/>
        <v>-4571.6</v>
      </c>
      <c r="O27" s="30">
        <f t="shared" si="6"/>
        <v>-203112.13000000003</v>
      </c>
    </row>
    <row r="28" spans="1:15" ht="18.75" customHeight="1">
      <c r="A28" s="26" t="s">
        <v>40</v>
      </c>
      <c r="B28" s="31">
        <f>+B29</f>
        <v>-26752</v>
      </c>
      <c r="C28" s="31">
        <f>+C29</f>
        <v>-23786.4</v>
      </c>
      <c r="D28" s="31">
        <f aca="true" t="shared" si="7" ref="D28:O28">+D29</f>
        <v>-21287.2</v>
      </c>
      <c r="E28" s="31">
        <f t="shared" si="7"/>
        <v>-3396.8</v>
      </c>
      <c r="F28" s="31">
        <f t="shared" si="7"/>
        <v>-14691.6</v>
      </c>
      <c r="G28" s="31">
        <f t="shared" si="7"/>
        <v>-21252</v>
      </c>
      <c r="H28" s="31">
        <f t="shared" si="7"/>
        <v>-3163.6</v>
      </c>
      <c r="I28" s="31">
        <f t="shared" si="7"/>
        <v>-20081.6</v>
      </c>
      <c r="J28" s="31">
        <f t="shared" si="7"/>
        <v>-16504.4</v>
      </c>
      <c r="K28" s="31">
        <f t="shared" si="7"/>
        <v>-20521.6</v>
      </c>
      <c r="L28" s="31">
        <f t="shared" si="7"/>
        <v>-14282.4</v>
      </c>
      <c r="M28" s="31">
        <f t="shared" si="7"/>
        <v>-6199.6</v>
      </c>
      <c r="N28" s="31">
        <f t="shared" si="7"/>
        <v>-4571.6</v>
      </c>
      <c r="O28" s="31">
        <f t="shared" si="7"/>
        <v>-196490.80000000002</v>
      </c>
    </row>
    <row r="29" spans="1:26" ht="18.75" customHeight="1">
      <c r="A29" s="27" t="s">
        <v>41</v>
      </c>
      <c r="B29" s="16">
        <f>ROUND((-B9)*$G$3,2)</f>
        <v>-26752</v>
      </c>
      <c r="C29" s="16">
        <f aca="true" t="shared" si="8" ref="C29:N29">ROUND((-C9)*$G$3,2)</f>
        <v>-23786.4</v>
      </c>
      <c r="D29" s="16">
        <f t="shared" si="8"/>
        <v>-21287.2</v>
      </c>
      <c r="E29" s="16">
        <f t="shared" si="8"/>
        <v>-3396.8</v>
      </c>
      <c r="F29" s="16">
        <f t="shared" si="8"/>
        <v>-14691.6</v>
      </c>
      <c r="G29" s="16">
        <f t="shared" si="8"/>
        <v>-21252</v>
      </c>
      <c r="H29" s="16">
        <f t="shared" si="8"/>
        <v>-3163.6</v>
      </c>
      <c r="I29" s="16">
        <f t="shared" si="8"/>
        <v>-20081.6</v>
      </c>
      <c r="J29" s="16">
        <f t="shared" si="8"/>
        <v>-16504.4</v>
      </c>
      <c r="K29" s="16">
        <f t="shared" si="8"/>
        <v>-20521.6</v>
      </c>
      <c r="L29" s="16">
        <f t="shared" si="8"/>
        <v>-14282.4</v>
      </c>
      <c r="M29" s="16">
        <f t="shared" si="8"/>
        <v>-6199.6</v>
      </c>
      <c r="N29" s="16">
        <f t="shared" si="8"/>
        <v>-4571.6</v>
      </c>
      <c r="O29" s="32">
        <f aca="true" t="shared" si="9" ref="O29:O47">SUM(B29:N29)</f>
        <v>-196490.80000000002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-5240.14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-5240.14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-5240.14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-5240.14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-1119.18</v>
      </c>
      <c r="E42" s="35">
        <v>0</v>
      </c>
      <c r="F42" s="35">
        <v>0</v>
      </c>
      <c r="G42" s="35">
        <v>0</v>
      </c>
      <c r="H42" s="35">
        <v>-262.01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-1381.19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363224.2</v>
      </c>
      <c r="C45" s="36">
        <f t="shared" si="11"/>
        <v>243036.62999999998</v>
      </c>
      <c r="D45" s="36">
        <f t="shared" si="11"/>
        <v>221643.41999999998</v>
      </c>
      <c r="E45" s="36">
        <f t="shared" si="11"/>
        <v>65467.600000000006</v>
      </c>
      <c r="F45" s="36">
        <f t="shared" si="11"/>
        <v>259827.23</v>
      </c>
      <c r="G45" s="36">
        <f t="shared" si="11"/>
        <v>297634.41000000003</v>
      </c>
      <c r="H45" s="36">
        <f t="shared" si="11"/>
        <v>48697.880000000005</v>
      </c>
      <c r="I45" s="36">
        <f t="shared" si="11"/>
        <v>217637.95</v>
      </c>
      <c r="J45" s="36">
        <f t="shared" si="11"/>
        <v>216424.99000000002</v>
      </c>
      <c r="K45" s="36">
        <f t="shared" si="11"/>
        <v>315558.73</v>
      </c>
      <c r="L45" s="36">
        <f t="shared" si="11"/>
        <v>303157.78999999986</v>
      </c>
      <c r="M45" s="36">
        <f t="shared" si="11"/>
        <v>158878.38000000003</v>
      </c>
      <c r="N45" s="36">
        <f t="shared" si="11"/>
        <v>68822.91999999998</v>
      </c>
      <c r="O45" s="36">
        <f>SUM(B45:N45)</f>
        <v>2780012.13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363224.21</v>
      </c>
      <c r="C51" s="51">
        <f t="shared" si="12"/>
        <v>243036.64</v>
      </c>
      <c r="D51" s="51">
        <f t="shared" si="12"/>
        <v>221643.42</v>
      </c>
      <c r="E51" s="51">
        <f t="shared" si="12"/>
        <v>65467.6</v>
      </c>
      <c r="F51" s="51">
        <f t="shared" si="12"/>
        <v>259827.24</v>
      </c>
      <c r="G51" s="51">
        <f t="shared" si="12"/>
        <v>297634.4</v>
      </c>
      <c r="H51" s="51">
        <f t="shared" si="12"/>
        <v>48697.87</v>
      </c>
      <c r="I51" s="51">
        <f t="shared" si="12"/>
        <v>217637.95</v>
      </c>
      <c r="J51" s="51">
        <f t="shared" si="12"/>
        <v>216424.99</v>
      </c>
      <c r="K51" s="51">
        <f t="shared" si="12"/>
        <v>315558.73</v>
      </c>
      <c r="L51" s="51">
        <f t="shared" si="12"/>
        <v>303157.79</v>
      </c>
      <c r="M51" s="51">
        <f t="shared" si="12"/>
        <v>158878.38</v>
      </c>
      <c r="N51" s="51">
        <f t="shared" si="12"/>
        <v>68822.92</v>
      </c>
      <c r="O51" s="36">
        <f t="shared" si="12"/>
        <v>2780012.1399999997</v>
      </c>
      <c r="Q51"/>
    </row>
    <row r="52" spans="1:18" ht="18.75" customHeight="1">
      <c r="A52" s="26" t="s">
        <v>57</v>
      </c>
      <c r="B52" s="51">
        <v>304299.82</v>
      </c>
      <c r="C52" s="51">
        <v>180347.78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484647.6</v>
      </c>
      <c r="P52"/>
      <c r="Q52"/>
      <c r="R52" s="43"/>
    </row>
    <row r="53" spans="1:16" ht="18.75" customHeight="1">
      <c r="A53" s="26" t="s">
        <v>58</v>
      </c>
      <c r="B53" s="51">
        <v>58924.39</v>
      </c>
      <c r="C53" s="51">
        <v>62688.86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121613.25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221643.42</v>
      </c>
      <c r="E54" s="52">
        <v>0</v>
      </c>
      <c r="F54" s="52">
        <v>0</v>
      </c>
      <c r="G54" s="52">
        <v>0</v>
      </c>
      <c r="H54" s="51">
        <v>48697.87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270341.29000000004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65467.6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65467.6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259827.24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259827.24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297634.4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297634.4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217637.95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217637.95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216424.99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216424.99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315558.73</v>
      </c>
      <c r="L60" s="31">
        <v>303157.79</v>
      </c>
      <c r="M60" s="52">
        <v>0</v>
      </c>
      <c r="N60" s="52">
        <v>0</v>
      </c>
      <c r="O60" s="36">
        <f t="shared" si="13"/>
        <v>618716.52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158878.38</v>
      </c>
      <c r="N61" s="52">
        <v>0</v>
      </c>
      <c r="O61" s="36">
        <f t="shared" si="13"/>
        <v>158878.38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68822.92</v>
      </c>
      <c r="O62" s="55">
        <f t="shared" si="13"/>
        <v>68822.92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2021-06-04T14:27:22Z</dcterms:modified>
  <cp:category/>
  <cp:version/>
  <cp:contentType/>
  <cp:contentStatus/>
</cp:coreProperties>
</file>