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<sst xmlns="http://schemas.openxmlformats.org/spreadsheetml/2006/main" count="80" uniqueCount="77">
  <si>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</si>
  <si>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</si>
  <si>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</si>
  <si>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</si>
  <si>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</si>
  <si>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</si>
  <si>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</si>
  <si>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</si>
  <si>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</si>
  <si>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</si>
  <si>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</si>
  <si>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</si>
  <si>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</si>
  <si>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</si>
  <si>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</si>
  <si>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</si>
  <si>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</si>
  <si>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</si>
  <si>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</si>
  <si>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</si>
  <si>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</si>
  <si>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</si>
  <si>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</si>
  <si>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</si>
  <si>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</si>
  <si>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</si>
  <si>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</si>
  <si>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</si>
  <si>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</si>
  <si>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</si>
  <si>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</si>
  <si>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</si>
  <si>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</si>
  <si>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</si>
  <si>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</si>
  <si>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</si>
  <si>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</si>
  <si>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</si>
  <si>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</si>
  <si>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</si>
  <si>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</si>
  <si>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</si>
  <si>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</si>
  <si>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</si>
  <si>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</si>
  <si>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</si>
  <si>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</si>
  <si>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</si>
  <si>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</si>
  <si>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</si>
  <si>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</si>
  <si>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</si>
  <si>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</si>
  <si>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</si>
  <si>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</si>
  <si>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</si>
  <si>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</si>
  <si>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</si>
  <si>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</si>
  <si>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</si>
  <si>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</si>
  <si>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</si>
  <si>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</si>
  <si>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</si>
  <si>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</si>
  <si>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</si>
  <si>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</si>
  <si>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</si>
  <si>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</si>
  <si>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</si>
  <si>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</si>
  <si>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</si>
  <si>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</si>
  <si>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27/05/21 - VENCIMENTO 04/06/21</t>
  </si>
  <si>
    <t>5.2.10. Maggi Adm. de Consórcios LTDA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</si>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</sst>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" sqref="B5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292208</v>
      </c>
      <c r="C7" s="9">
        <f t="shared" si="0"/>
        <v>211921</v>
      </c>
      <c r="D7" s="9">
        <f t="shared" si="0"/>
        <v>228361</v>
      </c>
      <c r="E7" s="9">
        <f t="shared" si="0"/>
        <v>49345</v>
      </c>
      <c r="F7" s="9">
        <f t="shared" si="0"/>
        <v>157825</v>
      </c>
      <c r="G7" s="9">
        <f t="shared" si="0"/>
        <v>273876</v>
      </c>
      <c r="H7" s="9">
        <f t="shared" si="0"/>
        <v>39967</v>
      </c>
      <c r="I7" s="9">
        <f t="shared" si="0"/>
        <v>204161</v>
      </c>
      <c r="J7" s="9">
        <f t="shared" si="0"/>
        <v>186945</v>
      </c>
      <c r="K7" s="9">
        <f t="shared" si="0"/>
        <v>271635</v>
      </c>
      <c r="L7" s="9">
        <f t="shared" si="0"/>
        <v>208288</v>
      </c>
      <c r="M7" s="9">
        <f t="shared" si="0"/>
        <v>94690</v>
      </c>
      <c r="N7" s="9">
        <f t="shared" si="0"/>
        <v>60582</v>
      </c>
      <c r="O7" s="9">
        <f t="shared" si="0"/>
        <v>2279804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11165</v>
      </c>
      <c r="C8" s="11">
        <f t="shared" si="1"/>
        <v>10953</v>
      </c>
      <c r="D8" s="11">
        <f t="shared" si="1"/>
        <v>8734</v>
      </c>
      <c r="E8" s="11">
        <f t="shared" si="1"/>
        <v>1636</v>
      </c>
      <c r="F8" s="11">
        <f t="shared" si="1"/>
        <v>5719</v>
      </c>
      <c r="G8" s="11">
        <f t="shared" si="1"/>
        <v>10213</v>
      </c>
      <c r="H8" s="11">
        <f t="shared" si="1"/>
        <v>2155</v>
      </c>
      <c r="I8" s="11">
        <f t="shared" si="1"/>
        <v>11248</v>
      </c>
      <c r="J8" s="11">
        <f t="shared" si="1"/>
        <v>7921</v>
      </c>
      <c r="K8" s="11">
        <f t="shared" si="1"/>
        <v>7713</v>
      </c>
      <c r="L8" s="11">
        <f t="shared" si="1"/>
        <v>6341</v>
      </c>
      <c r="M8" s="11">
        <f t="shared" si="1"/>
        <v>3483</v>
      </c>
      <c r="N8" s="11">
        <f t="shared" si="1"/>
        <v>3002</v>
      </c>
      <c r="O8" s="11">
        <f t="shared" si="1"/>
        <v>90283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11165</v>
      </c>
      <c r="C9" s="11">
        <v>10953</v>
      </c>
      <c r="D9" s="11">
        <v>8734</v>
      </c>
      <c r="E9" s="11">
        <v>1636</v>
      </c>
      <c r="F9" s="11">
        <v>5719</v>
      </c>
      <c r="G9" s="11">
        <v>10213</v>
      </c>
      <c r="H9" s="11">
        <v>2150</v>
      </c>
      <c r="I9" s="11">
        <v>11248</v>
      </c>
      <c r="J9" s="11">
        <v>7921</v>
      </c>
      <c r="K9" s="11">
        <v>7703</v>
      </c>
      <c r="L9" s="11">
        <v>6341</v>
      </c>
      <c r="M9" s="11">
        <v>3482</v>
      </c>
      <c r="N9" s="11">
        <v>3002</v>
      </c>
      <c r="O9" s="11">
        <f>SUM(B9:N9)</f>
        <v>90267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5</v>
      </c>
      <c r="I10" s="13">
        <v>0</v>
      </c>
      <c r="J10" s="13">
        <v>0</v>
      </c>
      <c r="K10" s="13">
        <v>10</v>
      </c>
      <c r="L10" s="13">
        <v>0</v>
      </c>
      <c r="M10" s="13">
        <v>1</v>
      </c>
      <c r="N10" s="13">
        <v>0</v>
      </c>
      <c r="O10" s="11">
        <f>SUM(B10:N10)</f>
        <v>16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281043</v>
      </c>
      <c r="C11" s="13">
        <v>200968</v>
      </c>
      <c r="D11" s="13">
        <v>219627</v>
      </c>
      <c r="E11" s="13">
        <v>47709</v>
      </c>
      <c r="F11" s="13">
        <v>152106</v>
      </c>
      <c r="G11" s="13">
        <v>263663</v>
      </c>
      <c r="H11" s="13">
        <v>37812</v>
      </c>
      <c r="I11" s="13">
        <v>192913</v>
      </c>
      <c r="J11" s="13">
        <v>179024</v>
      </c>
      <c r="K11" s="13">
        <v>263922</v>
      </c>
      <c r="L11" s="13">
        <v>201947</v>
      </c>
      <c r="M11" s="13">
        <v>91207</v>
      </c>
      <c r="N11" s="13">
        <v>57580</v>
      </c>
      <c r="O11" s="11">
        <f>SUM(B11:N11)</f>
        <v>2189521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1.523254272719982</v>
      </c>
      <c r="C15" s="19">
        <v>1.543730179832621</v>
      </c>
      <c r="D15" s="19">
        <v>1.506318476042165</v>
      </c>
      <c r="E15" s="19">
        <v>1.175338372811534</v>
      </c>
      <c r="F15" s="19">
        <v>1.984075624844113</v>
      </c>
      <c r="G15" s="19">
        <v>1.86265346896853</v>
      </c>
      <c r="H15" s="19">
        <v>2.12186090187843</v>
      </c>
      <c r="I15" s="19">
        <v>1.559259388985509</v>
      </c>
      <c r="J15" s="19">
        <v>1.535656882977875</v>
      </c>
      <c r="K15" s="19">
        <v>1.452605430283421</v>
      </c>
      <c r="L15" s="19">
        <v>1.560739674047024</v>
      </c>
      <c r="M15" s="19">
        <v>1.618037495631442</v>
      </c>
      <c r="N15" s="19">
        <v>1.540466781382465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1058540.0199999998</v>
      </c>
      <c r="C17" s="24">
        <f aca="true" t="shared" si="2" ref="C17:N17">C18+C19+C20+C21+C22+C23+C24+C25</f>
        <v>789735.2999999999</v>
      </c>
      <c r="D17" s="24">
        <f t="shared" si="2"/>
        <v>719626.3300000001</v>
      </c>
      <c r="E17" s="24">
        <f t="shared" si="2"/>
        <v>211663.05000000002</v>
      </c>
      <c r="F17" s="24">
        <f t="shared" si="2"/>
        <v>754664.46</v>
      </c>
      <c r="G17" s="24">
        <f t="shared" si="2"/>
        <v>1019518.1900000001</v>
      </c>
      <c r="H17" s="24">
        <f t="shared" si="2"/>
        <v>223114.74000000002</v>
      </c>
      <c r="I17" s="24">
        <f t="shared" si="2"/>
        <v>760291.3699999999</v>
      </c>
      <c r="J17" s="24">
        <f t="shared" si="2"/>
        <v>680789.1499999999</v>
      </c>
      <c r="K17" s="24">
        <f t="shared" si="2"/>
        <v>907491.9299999999</v>
      </c>
      <c r="L17" s="24">
        <f t="shared" si="2"/>
        <v>855709.8200000001</v>
      </c>
      <c r="M17" s="24">
        <f t="shared" si="2"/>
        <v>467613.49999999994</v>
      </c>
      <c r="N17" s="24">
        <f t="shared" si="2"/>
        <v>253202.92</v>
      </c>
      <c r="O17" s="24">
        <f>O18+O19+O20+O21+O22+O23+O24+O25</f>
        <v>8701960.78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644377.08</v>
      </c>
      <c r="C18" s="30">
        <f t="shared" si="3"/>
        <v>482650.08</v>
      </c>
      <c r="D18" s="30">
        <f t="shared" si="3"/>
        <v>456014.08</v>
      </c>
      <c r="E18" s="30">
        <f t="shared" si="3"/>
        <v>168567.45</v>
      </c>
      <c r="F18" s="30">
        <f t="shared" si="3"/>
        <v>365159.7</v>
      </c>
      <c r="G18" s="30">
        <f t="shared" si="3"/>
        <v>520912.15</v>
      </c>
      <c r="H18" s="30">
        <f t="shared" si="3"/>
        <v>101927.84</v>
      </c>
      <c r="I18" s="30">
        <f t="shared" si="3"/>
        <v>461281.36</v>
      </c>
      <c r="J18" s="30">
        <f t="shared" si="3"/>
        <v>425131.62</v>
      </c>
      <c r="K18" s="30">
        <f t="shared" si="3"/>
        <v>584314.05</v>
      </c>
      <c r="L18" s="30">
        <f t="shared" si="3"/>
        <v>509930.68</v>
      </c>
      <c r="M18" s="30">
        <f t="shared" si="3"/>
        <v>267802.26</v>
      </c>
      <c r="N18" s="30">
        <f t="shared" si="3"/>
        <v>154841.53</v>
      </c>
      <c r="O18" s="30">
        <f aca="true" t="shared" si="4" ref="O18:O25">SUM(B18:N18)</f>
        <v>5142909.88</v>
      </c>
    </row>
    <row r="19" spans="1:23" ht="18.75" customHeight="1">
      <c r="A19" s="26" t="s">
        <v>35</v>
      </c>
      <c r="B19" s="30">
        <f>IF(B15&lt;&gt;0,ROUND((B15-1)*B18,2),0)</f>
        <v>337173.06</v>
      </c>
      <c r="C19" s="30">
        <f aca="true" t="shared" si="5" ref="C19:N19">IF(C15&lt;&gt;0,ROUND((C15-1)*C18,2),0)</f>
        <v>262431.41</v>
      </c>
      <c r="D19" s="30">
        <f t="shared" si="5"/>
        <v>230888.35</v>
      </c>
      <c r="E19" s="30">
        <f t="shared" si="5"/>
        <v>29556.34</v>
      </c>
      <c r="F19" s="30">
        <f t="shared" si="5"/>
        <v>359344.76</v>
      </c>
      <c r="G19" s="30">
        <f t="shared" si="5"/>
        <v>449366.67</v>
      </c>
      <c r="H19" s="30">
        <f t="shared" si="5"/>
        <v>114348.86</v>
      </c>
      <c r="I19" s="30">
        <f t="shared" si="5"/>
        <v>257975.93</v>
      </c>
      <c r="J19" s="30">
        <f t="shared" si="5"/>
        <v>227724.68</v>
      </c>
      <c r="K19" s="30">
        <f t="shared" si="5"/>
        <v>264463.71</v>
      </c>
      <c r="L19" s="30">
        <f t="shared" si="5"/>
        <v>285938.36</v>
      </c>
      <c r="M19" s="30">
        <f t="shared" si="5"/>
        <v>165511.84</v>
      </c>
      <c r="N19" s="30">
        <f t="shared" si="5"/>
        <v>83686.7</v>
      </c>
      <c r="O19" s="30">
        <f t="shared" si="4"/>
        <v>3068410.67</v>
      </c>
      <c r="W19" s="62"/>
    </row>
    <row r="20" spans="1:15" ht="18.75" customHeight="1">
      <c r="A20" s="26" t="s">
        <v>36</v>
      </c>
      <c r="B20" s="30">
        <v>36699.37</v>
      </c>
      <c r="C20" s="30">
        <v>27036.33</v>
      </c>
      <c r="D20" s="30">
        <v>18660.63</v>
      </c>
      <c r="E20" s="30">
        <v>7318.53</v>
      </c>
      <c r="F20" s="30">
        <v>17305.5</v>
      </c>
      <c r="G20" s="30">
        <v>27688.49</v>
      </c>
      <c r="H20" s="30">
        <v>4026.18</v>
      </c>
      <c r="I20" s="30">
        <v>13816.33</v>
      </c>
      <c r="J20" s="30">
        <v>22645.97</v>
      </c>
      <c r="K20" s="30">
        <v>33763.26</v>
      </c>
      <c r="L20" s="30">
        <v>32932.65</v>
      </c>
      <c r="M20" s="30">
        <v>14096.81</v>
      </c>
      <c r="N20" s="30">
        <v>7636.42</v>
      </c>
      <c r="O20" s="30">
        <f t="shared" si="4"/>
        <v>263626.47</v>
      </c>
    </row>
    <row r="21" spans="1:15" ht="18.75" customHeight="1">
      <c r="A21" s="26" t="s">
        <v>37</v>
      </c>
      <c r="B21" s="30">
        <v>2682.46</v>
      </c>
      <c r="C21" s="30">
        <v>2682.46</v>
      </c>
      <c r="D21" s="30">
        <v>1341.23</v>
      </c>
      <c r="E21" s="30">
        <v>1341.23</v>
      </c>
      <c r="F21" s="30">
        <v>1341.23</v>
      </c>
      <c r="G21" s="30">
        <v>1341.23</v>
      </c>
      <c r="H21" s="30">
        <v>1341.23</v>
      </c>
      <c r="I21" s="30">
        <v>1341.23</v>
      </c>
      <c r="J21" s="30">
        <v>1341.23</v>
      </c>
      <c r="K21" s="30">
        <v>1341.23</v>
      </c>
      <c r="L21" s="30">
        <v>1341.23</v>
      </c>
      <c r="M21" s="30">
        <v>1341.23</v>
      </c>
      <c r="N21" s="30">
        <v>1341.23</v>
      </c>
      <c r="O21" s="30">
        <f t="shared" si="4"/>
        <v>20118.449999999997</v>
      </c>
    </row>
    <row r="22" spans="1:15" ht="18.75" customHeight="1">
      <c r="A22" s="26" t="s">
        <v>38</v>
      </c>
      <c r="B22" s="30">
        <v>-426.39</v>
      </c>
      <c r="C22" s="30">
        <v>-142.13</v>
      </c>
      <c r="D22" s="30">
        <v>-5829.68</v>
      </c>
      <c r="E22" s="30">
        <v>0</v>
      </c>
      <c r="F22" s="30">
        <v>-5766.45</v>
      </c>
      <c r="G22" s="30">
        <v>0</v>
      </c>
      <c r="H22" s="30">
        <v>-3089.68</v>
      </c>
      <c r="I22" s="30">
        <v>0</v>
      </c>
      <c r="J22" s="30">
        <v>-7517.16</v>
      </c>
      <c r="K22" s="30">
        <v>-1662.77</v>
      </c>
      <c r="L22" s="30">
        <v>-728.71</v>
      </c>
      <c r="M22" s="30">
        <v>0</v>
      </c>
      <c r="N22" s="30">
        <v>0</v>
      </c>
      <c r="O22" s="30">
        <f t="shared" si="4"/>
        <v>-25162.97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-1661.44</v>
      </c>
      <c r="E23" s="30">
        <v>-354.7</v>
      </c>
      <c r="F23" s="30">
        <v>0</v>
      </c>
      <c r="G23" s="30">
        <v>0</v>
      </c>
      <c r="H23" s="30">
        <v>-401.95</v>
      </c>
      <c r="I23" s="30">
        <v>-375.8</v>
      </c>
      <c r="J23" s="30">
        <v>-3961.88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-6755.77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38034.44</v>
      </c>
      <c r="C25" s="30">
        <v>15077.15</v>
      </c>
      <c r="D25" s="30">
        <v>20213.16</v>
      </c>
      <c r="E25" s="30">
        <v>5234.2</v>
      </c>
      <c r="F25" s="30">
        <v>17279.72</v>
      </c>
      <c r="G25" s="30">
        <v>20209.65</v>
      </c>
      <c r="H25" s="30">
        <v>4962.26</v>
      </c>
      <c r="I25" s="30">
        <v>26252.32</v>
      </c>
      <c r="J25" s="30">
        <v>15424.69</v>
      </c>
      <c r="K25" s="30">
        <v>25272.45</v>
      </c>
      <c r="L25" s="30">
        <v>26295.61</v>
      </c>
      <c r="M25" s="30">
        <v>18861.36</v>
      </c>
      <c r="N25" s="30">
        <v>5697.04</v>
      </c>
      <c r="O25" s="30">
        <f t="shared" si="4"/>
        <v>238814.05000000002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+B28+B30+B42+B43+B46-B47</f>
        <v>-49126</v>
      </c>
      <c r="C27" s="30">
        <f>+C28+C30+C42+C43+C46-C47</f>
        <v>-48193.2</v>
      </c>
      <c r="D27" s="30">
        <f t="shared" si="6"/>
        <v>-41926.67</v>
      </c>
      <c r="E27" s="30">
        <f t="shared" si="6"/>
        <v>-7198.4</v>
      </c>
      <c r="F27" s="30">
        <f t="shared" si="6"/>
        <v>-25163.6</v>
      </c>
      <c r="G27" s="30">
        <f t="shared" si="6"/>
        <v>-44937.2</v>
      </c>
      <c r="H27" s="30">
        <f t="shared" si="6"/>
        <v>-32366.01</v>
      </c>
      <c r="I27" s="30">
        <f t="shared" si="6"/>
        <v>-49491.2</v>
      </c>
      <c r="J27" s="30">
        <f t="shared" si="6"/>
        <v>-34852.4</v>
      </c>
      <c r="K27" s="30">
        <f t="shared" si="6"/>
        <v>-33893.2</v>
      </c>
      <c r="L27" s="30">
        <f t="shared" si="6"/>
        <v>-27900.4</v>
      </c>
      <c r="M27" s="30">
        <f t="shared" si="6"/>
        <v>-15320.8</v>
      </c>
      <c r="N27" s="30">
        <f t="shared" si="6"/>
        <v>-13208.8</v>
      </c>
      <c r="O27" s="30">
        <f t="shared" si="6"/>
        <v>-423577.88000000006</v>
      </c>
    </row>
    <row r="28" spans="1:15" ht="18.75" customHeight="1">
      <c r="A28" s="26" t="s">
        <v>40</v>
      </c>
      <c r="B28" s="31">
        <f>+B29</f>
        <v>-49126</v>
      </c>
      <c r="C28" s="31">
        <f>+C29</f>
        <v>-48193.2</v>
      </c>
      <c r="D28" s="31">
        <f aca="true" t="shared" si="7" ref="D28:O28">+D29</f>
        <v>-38429.6</v>
      </c>
      <c r="E28" s="31">
        <f t="shared" si="7"/>
        <v>-7198.4</v>
      </c>
      <c r="F28" s="31">
        <f t="shared" si="7"/>
        <v>-25163.6</v>
      </c>
      <c r="G28" s="31">
        <f t="shared" si="7"/>
        <v>-44937.2</v>
      </c>
      <c r="H28" s="31">
        <f t="shared" si="7"/>
        <v>-9460</v>
      </c>
      <c r="I28" s="31">
        <f t="shared" si="7"/>
        <v>-49491.2</v>
      </c>
      <c r="J28" s="31">
        <f t="shared" si="7"/>
        <v>-34852.4</v>
      </c>
      <c r="K28" s="31">
        <f t="shared" si="7"/>
        <v>-33893.2</v>
      </c>
      <c r="L28" s="31">
        <f t="shared" si="7"/>
        <v>-27900.4</v>
      </c>
      <c r="M28" s="31">
        <f t="shared" si="7"/>
        <v>-15320.8</v>
      </c>
      <c r="N28" s="31">
        <f t="shared" si="7"/>
        <v>-13208.8</v>
      </c>
      <c r="O28" s="31">
        <f t="shared" si="7"/>
        <v>-397174.80000000005</v>
      </c>
    </row>
    <row r="29" spans="1:26" ht="18.75" customHeight="1">
      <c r="A29" s="27" t="s">
        <v>41</v>
      </c>
      <c r="B29" s="16">
        <f>ROUND((-B9)*$G$3,2)</f>
        <v>-49126</v>
      </c>
      <c r="C29" s="16">
        <f aca="true" t="shared" si="8" ref="C29:N29">ROUND((-C9)*$G$3,2)</f>
        <v>-48193.2</v>
      </c>
      <c r="D29" s="16">
        <f t="shared" si="8"/>
        <v>-38429.6</v>
      </c>
      <c r="E29" s="16">
        <f t="shared" si="8"/>
        <v>-7198.4</v>
      </c>
      <c r="F29" s="16">
        <f t="shared" si="8"/>
        <v>-25163.6</v>
      </c>
      <c r="G29" s="16">
        <f t="shared" si="8"/>
        <v>-44937.2</v>
      </c>
      <c r="H29" s="16">
        <f t="shared" si="8"/>
        <v>-9460</v>
      </c>
      <c r="I29" s="16">
        <f t="shared" si="8"/>
        <v>-49491.2</v>
      </c>
      <c r="J29" s="16">
        <f t="shared" si="8"/>
        <v>-34852.4</v>
      </c>
      <c r="K29" s="16">
        <f t="shared" si="8"/>
        <v>-33893.2</v>
      </c>
      <c r="L29" s="16">
        <f t="shared" si="8"/>
        <v>-27900.4</v>
      </c>
      <c r="M29" s="16">
        <f t="shared" si="8"/>
        <v>-15320.8</v>
      </c>
      <c r="N29" s="16">
        <f t="shared" si="8"/>
        <v>-13208.8</v>
      </c>
      <c r="O29" s="32">
        <f aca="true" t="shared" si="9" ref="O29:O47">SUM(B29:N29)</f>
        <v>-397174.80000000005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 aca="true" t="shared" si="10" ref="B30:H30">SUM(B31:B40)</f>
        <v>0</v>
      </c>
      <c r="C30" s="31">
        <f t="shared" si="10"/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-21815.25</v>
      </c>
      <c r="I30" s="31">
        <f>SUM(I31:I40)</f>
        <v>0</v>
      </c>
      <c r="J30" s="31">
        <f aca="true" t="shared" si="11" ref="J30:O30">SUM(J31:J40)</f>
        <v>0</v>
      </c>
      <c r="K30" s="31">
        <f t="shared" si="11"/>
        <v>0</v>
      </c>
      <c r="L30" s="31">
        <f t="shared" si="11"/>
        <v>0</v>
      </c>
      <c r="M30" s="31">
        <f t="shared" si="11"/>
        <v>0</v>
      </c>
      <c r="N30" s="31">
        <f t="shared" si="11"/>
        <v>0</v>
      </c>
      <c r="O30" s="31">
        <f t="shared" si="11"/>
        <v>-21815.25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74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-21815.25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-21815.25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75</v>
      </c>
      <c r="B42" s="35">
        <v>0</v>
      </c>
      <c r="C42" s="35">
        <v>0</v>
      </c>
      <c r="D42" s="35">
        <v>-3497.07</v>
      </c>
      <c r="E42" s="35">
        <v>0</v>
      </c>
      <c r="F42" s="35">
        <v>0</v>
      </c>
      <c r="G42" s="35">
        <v>0</v>
      </c>
      <c r="H42" s="35">
        <v>-1090.76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-4587.83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 t="s">
        <v>52</v>
      </c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3">
        <f t="shared" si="9"/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26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4" t="s">
        <v>53</v>
      </c>
      <c r="B45" s="36">
        <f aca="true" t="shared" si="12" ref="B45:N45">+B17+B27</f>
        <v>1009414.0199999998</v>
      </c>
      <c r="C45" s="36">
        <f t="shared" si="12"/>
        <v>741542.1</v>
      </c>
      <c r="D45" s="36">
        <f t="shared" si="12"/>
        <v>677699.66</v>
      </c>
      <c r="E45" s="36">
        <f t="shared" si="12"/>
        <v>204464.65000000002</v>
      </c>
      <c r="F45" s="36">
        <f t="shared" si="12"/>
        <v>729500.86</v>
      </c>
      <c r="G45" s="36">
        <f t="shared" si="12"/>
        <v>974580.9900000001</v>
      </c>
      <c r="H45" s="36">
        <f t="shared" si="12"/>
        <v>190748.73</v>
      </c>
      <c r="I45" s="36">
        <f t="shared" si="12"/>
        <v>710800.1699999999</v>
      </c>
      <c r="J45" s="36">
        <f t="shared" si="12"/>
        <v>645936.7499999999</v>
      </c>
      <c r="K45" s="36">
        <f t="shared" si="12"/>
        <v>873598.73</v>
      </c>
      <c r="L45" s="36">
        <f t="shared" si="12"/>
        <v>827809.42</v>
      </c>
      <c r="M45" s="36">
        <f t="shared" si="12"/>
        <v>452292.69999999995</v>
      </c>
      <c r="N45" s="36">
        <f t="shared" si="12"/>
        <v>239994.12000000002</v>
      </c>
      <c r="O45" s="36">
        <f>SUM(B45:N45)</f>
        <v>8278382.9</v>
      </c>
      <c r="P45"/>
      <c r="Q45" s="43"/>
      <c r="R45"/>
      <c r="S45"/>
      <c r="T45"/>
      <c r="U45"/>
      <c r="V45"/>
      <c r="W45"/>
      <c r="X45"/>
      <c r="Y45"/>
      <c r="Z45"/>
    </row>
    <row r="46" spans="1:19" ht="18.75" customHeight="1">
      <c r="A46" s="37" t="s">
        <v>54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8.75" customHeight="1">
      <c r="A47" s="37" t="s">
        <v>55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16">
        <f t="shared" si="9"/>
        <v>0</v>
      </c>
      <c r="P47"/>
      <c r="Q47"/>
      <c r="R47"/>
      <c r="S47"/>
    </row>
    <row r="48" spans="1:19" ht="15.75">
      <c r="A48" s="38"/>
      <c r="B48" s="39"/>
      <c r="C48" s="39"/>
      <c r="D48" s="40"/>
      <c r="E48" s="40"/>
      <c r="F48" s="40"/>
      <c r="G48" s="40"/>
      <c r="H48" s="40"/>
      <c r="I48" s="39"/>
      <c r="J48" s="40"/>
      <c r="K48" s="40"/>
      <c r="L48" s="40"/>
      <c r="M48" s="40"/>
      <c r="N48" s="40"/>
      <c r="O48" s="41"/>
      <c r="P48" s="42"/>
      <c r="Q48"/>
      <c r="R48" s="43"/>
      <c r="S48"/>
    </row>
    <row r="49" spans="1:19" ht="12.75" customHeight="1">
      <c r="A49" s="44"/>
      <c r="B49" s="45"/>
      <c r="C49" s="45"/>
      <c r="D49" s="46"/>
      <c r="E49" s="46"/>
      <c r="F49" s="46"/>
      <c r="G49" s="46"/>
      <c r="H49" s="46"/>
      <c r="I49" s="45"/>
      <c r="J49" s="46"/>
      <c r="K49" s="46"/>
      <c r="L49" s="46"/>
      <c r="M49" s="46"/>
      <c r="N49" s="46"/>
      <c r="O49" s="47"/>
      <c r="P49" s="42"/>
      <c r="Q49"/>
      <c r="R49" s="43"/>
      <c r="S49"/>
    </row>
    <row r="50" spans="1:17" ht="15" customHeight="1">
      <c r="A50" s="48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  <c r="Q50"/>
    </row>
    <row r="51" spans="1:17" ht="18.75" customHeight="1">
      <c r="A51" s="14" t="s">
        <v>56</v>
      </c>
      <c r="B51" s="51">
        <f aca="true" t="shared" si="13" ref="B51:O51">SUM(B52:B62)</f>
        <v>1009414.02</v>
      </c>
      <c r="C51" s="51">
        <f t="shared" si="13"/>
        <v>741542.11</v>
      </c>
      <c r="D51" s="51">
        <f t="shared" si="13"/>
        <v>677699.67</v>
      </c>
      <c r="E51" s="51">
        <f t="shared" si="13"/>
        <v>204464.66</v>
      </c>
      <c r="F51" s="51">
        <f t="shared" si="13"/>
        <v>729500.86</v>
      </c>
      <c r="G51" s="51">
        <f t="shared" si="13"/>
        <v>974581</v>
      </c>
      <c r="H51" s="51">
        <f t="shared" si="13"/>
        <v>190748.73</v>
      </c>
      <c r="I51" s="51">
        <f t="shared" si="13"/>
        <v>710800.18</v>
      </c>
      <c r="J51" s="51">
        <f t="shared" si="13"/>
        <v>645936.76</v>
      </c>
      <c r="K51" s="51">
        <f t="shared" si="13"/>
        <v>873598.73</v>
      </c>
      <c r="L51" s="51">
        <f t="shared" si="13"/>
        <v>827809.43</v>
      </c>
      <c r="M51" s="51">
        <f t="shared" si="13"/>
        <v>452292.69</v>
      </c>
      <c r="N51" s="51">
        <f t="shared" si="13"/>
        <v>239994.13</v>
      </c>
      <c r="O51" s="36">
        <f t="shared" si="13"/>
        <v>8278382.97</v>
      </c>
      <c r="Q51"/>
    </row>
    <row r="52" spans="1:18" ht="18.75" customHeight="1">
      <c r="A52" s="26" t="s">
        <v>57</v>
      </c>
      <c r="B52" s="51">
        <v>833400.04</v>
      </c>
      <c r="C52" s="51">
        <v>541764.25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>SUM(B52:N52)</f>
        <v>1375164.29</v>
      </c>
      <c r="P52"/>
      <c r="Q52"/>
      <c r="R52" s="43"/>
    </row>
    <row r="53" spans="1:16" ht="18.75" customHeight="1">
      <c r="A53" s="26" t="s">
        <v>58</v>
      </c>
      <c r="B53" s="51">
        <v>176013.98</v>
      </c>
      <c r="C53" s="51">
        <v>199777.86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6">
        <f aca="true" t="shared" si="14" ref="O53:O62">SUM(B53:N53)</f>
        <v>375791.83999999997</v>
      </c>
      <c r="P53"/>
    </row>
    <row r="54" spans="1:17" ht="18.75" customHeight="1">
      <c r="A54" s="26" t="s">
        <v>59</v>
      </c>
      <c r="B54" s="52">
        <v>0</v>
      </c>
      <c r="C54" s="52">
        <v>0</v>
      </c>
      <c r="D54" s="31">
        <v>677699.67</v>
      </c>
      <c r="E54" s="52">
        <v>0</v>
      </c>
      <c r="F54" s="52">
        <v>0</v>
      </c>
      <c r="G54" s="52">
        <v>0</v>
      </c>
      <c r="H54" s="51">
        <v>190748.73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1">
        <f t="shared" si="14"/>
        <v>868448.4</v>
      </c>
      <c r="Q54"/>
    </row>
    <row r="55" spans="1:18" ht="18.75" customHeight="1">
      <c r="A55" s="26" t="s">
        <v>60</v>
      </c>
      <c r="B55" s="52">
        <v>0</v>
      </c>
      <c r="C55" s="52">
        <v>0</v>
      </c>
      <c r="D55" s="52">
        <v>0</v>
      </c>
      <c r="E55" s="31">
        <v>204464.66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 t="shared" si="14"/>
        <v>204464.66</v>
      </c>
      <c r="R55"/>
    </row>
    <row r="56" spans="1:19" ht="18.75" customHeight="1">
      <c r="A56" s="26" t="s">
        <v>61</v>
      </c>
      <c r="B56" s="52">
        <v>0</v>
      </c>
      <c r="C56" s="52">
        <v>0</v>
      </c>
      <c r="D56" s="52">
        <v>0</v>
      </c>
      <c r="E56" s="52">
        <v>0</v>
      </c>
      <c r="F56" s="31">
        <v>729500.86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1">
        <f t="shared" si="14"/>
        <v>729500.86</v>
      </c>
      <c r="S56"/>
    </row>
    <row r="57" spans="1:20" ht="18.75" customHeight="1">
      <c r="A57" s="26" t="s">
        <v>62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1">
        <v>974581</v>
      </c>
      <c r="H57" s="52">
        <v>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4"/>
        <v>974581</v>
      </c>
      <c r="T57"/>
    </row>
    <row r="58" spans="1:21" ht="18.75" customHeight="1">
      <c r="A58" s="26" t="s">
        <v>63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1">
        <v>710800.18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4"/>
        <v>710800.18</v>
      </c>
      <c r="U58"/>
    </row>
    <row r="59" spans="1:22" ht="18.75" customHeight="1">
      <c r="A59" s="26" t="s">
        <v>64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31">
        <v>645936.76</v>
      </c>
      <c r="K59" s="52">
        <v>0</v>
      </c>
      <c r="L59" s="52">
        <v>0</v>
      </c>
      <c r="M59" s="52">
        <v>0</v>
      </c>
      <c r="N59" s="52">
        <v>0</v>
      </c>
      <c r="O59" s="36">
        <f t="shared" si="14"/>
        <v>645936.76</v>
      </c>
      <c r="V59"/>
    </row>
    <row r="60" spans="1:23" ht="18.75" customHeight="1">
      <c r="A60" s="26" t="s">
        <v>65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31">
        <v>873598.73</v>
      </c>
      <c r="L60" s="31">
        <v>827809.43</v>
      </c>
      <c r="M60" s="52">
        <v>0</v>
      </c>
      <c r="N60" s="52">
        <v>0</v>
      </c>
      <c r="O60" s="36">
        <f t="shared" si="14"/>
        <v>1701408.1600000001</v>
      </c>
      <c r="P60"/>
      <c r="W60"/>
    </row>
    <row r="61" spans="1:25" ht="18.75" customHeight="1">
      <c r="A61" s="26" t="s">
        <v>66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2">
        <v>0</v>
      </c>
      <c r="J61" s="52">
        <v>0</v>
      </c>
      <c r="K61" s="52">
        <v>0</v>
      </c>
      <c r="L61" s="52">
        <v>0</v>
      </c>
      <c r="M61" s="31">
        <v>452292.69</v>
      </c>
      <c r="N61" s="52">
        <v>0</v>
      </c>
      <c r="O61" s="36">
        <f t="shared" si="14"/>
        <v>452292.69</v>
      </c>
      <c r="R61"/>
      <c r="Y61"/>
    </row>
    <row r="62" spans="1:26" ht="18.75" customHeight="1">
      <c r="A62" s="38" t="s">
        <v>67</v>
      </c>
      <c r="B62" s="53">
        <v>0</v>
      </c>
      <c r="C62" s="53">
        <v>0</v>
      </c>
      <c r="D62" s="53">
        <v>0</v>
      </c>
      <c r="E62" s="53">
        <v>0</v>
      </c>
      <c r="F62" s="53">
        <v>0</v>
      </c>
      <c r="G62" s="53">
        <v>0</v>
      </c>
      <c r="H62" s="53">
        <v>0</v>
      </c>
      <c r="I62" s="53">
        <v>0</v>
      </c>
      <c r="J62" s="53">
        <v>0</v>
      </c>
      <c r="K62" s="53">
        <v>0</v>
      </c>
      <c r="L62" s="53">
        <v>0</v>
      </c>
      <c r="M62" s="53">
        <v>0</v>
      </c>
      <c r="N62" s="54">
        <v>239994.13</v>
      </c>
      <c r="O62" s="55">
        <f t="shared" si="14"/>
        <v>239994.13</v>
      </c>
      <c r="P62"/>
      <c r="S62"/>
      <c r="Z62"/>
    </row>
    <row r="63" spans="1:12" ht="21" customHeight="1">
      <c r="A63" s="56" t="s">
        <v>76</v>
      </c>
      <c r="B63" s="57"/>
      <c r="C63" s="57"/>
      <c r="D63"/>
      <c r="E63"/>
      <c r="F63"/>
      <c r="G63"/>
      <c r="H63" s="58"/>
      <c r="I63" s="58"/>
      <c r="J63"/>
      <c r="K63"/>
      <c r="L63"/>
    </row>
    <row r="64" spans="1:14" ht="15.75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</row>
    <row r="65" spans="2:12" ht="13.5">
      <c r="B65" s="57"/>
      <c r="C65" s="57"/>
      <c r="D65"/>
      <c r="E65"/>
      <c r="F65"/>
      <c r="G65"/>
      <c r="H65" s="58"/>
      <c r="I65" s="58"/>
      <c r="J65"/>
      <c r="K65"/>
      <c r="L65"/>
    </row>
    <row r="66" spans="2:12" ht="13.5">
      <c r="B66" s="57"/>
      <c r="C66" s="57"/>
      <c r="D66"/>
      <c r="E66"/>
      <c r="F66"/>
      <c r="G66"/>
      <c r="H66"/>
      <c r="I66"/>
      <c r="J66"/>
      <c r="K66"/>
      <c r="L66"/>
    </row>
    <row r="67" spans="2:12" ht="13.5">
      <c r="B67"/>
      <c r="C67"/>
      <c r="D67"/>
      <c r="E67"/>
      <c r="F67"/>
      <c r="G67"/>
      <c r="H67" s="59"/>
      <c r="I67" s="59"/>
      <c r="J67" s="60"/>
      <c r="K67" s="60"/>
      <c r="L67" s="60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ht="13.5">
      <c r="K74"/>
    </row>
    <row r="75" ht="13.5">
      <c r="L75"/>
    </row>
    <row r="76" ht="13.5">
      <c r="M76"/>
    </row>
    <row r="77" ht="13.5">
      <c r="N77"/>
    </row>
    <row r="104" spans="2:14" ht="13.5"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</row>
    <row r="106" spans="2:14" ht="13.5"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</row>
  </sheetData>
  <sheetProtection/>
  <mergeCells count="6">
    <mergeCell ref="A1:O1"/>
    <mergeCell ref="A2:O2"/>
    <mergeCell ref="A4:A6"/>
    <mergeCell ref="B4:N4"/>
    <mergeCell ref="O4:O6"/>
    <mergeCell ref="A64:N6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2021-06-02T15:27:19Z</dcterms:modified>
  <cp:category/>
  <cp:version/>
  <cp:contentType/>
  <cp:contentStatus/>
</cp:coreProperties>
</file>